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32.xml" ContentType="application/vnd.openxmlformats-officedocument.spreadsheetml.worksheet+xml"/>
  <Override PartName="/xl/worksheets/sheet12.xml" ContentType="application/vnd.openxmlformats-officedocument.spreadsheetml.worksheet+xml"/>
  <Override PartName="/docProps/app.xml" ContentType="application/vnd.openxmlformats-officedocument.extended-properties+xml"/>
  <Override PartName="/xl/worksheets/sheet16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26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1.xml" ContentType="application/vnd.openxmlformats-officedocument.spreadsheetml.worksheet+xml"/>
  <Override PartName="/xl/worksheets/sheet29.xml" ContentType="application/vnd.openxmlformats-officedocument.spreadsheetml.worksheet+xml"/>
  <Override PartName="/xl/worksheets/sheet33.xml" ContentType="application/vnd.openxmlformats-officedocument.spreadsheetml.worksheet+xml"/>
  <Override PartName="/xl/worksheets/sheet35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36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worksheets/sheet21.xml" ContentType="application/vnd.openxmlformats-officedocument.spreadsheetml.worksheet+xml"/>
  <Override PartName="/xl/worksheets/sheet34.xml" ContentType="application/vnd.openxmlformats-officedocument.spreadsheetml.worksheet+xml"/>
  <Override PartName="/xl/worksheets/sheet24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7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2"/>
  </bookViews>
  <sheets>
    <sheet name="Черепановский" sheetId="1" state="visible" r:id="rId1"/>
    <sheet name="Болотнинский" sheetId="2" state="visible" r:id="rId2"/>
    <sheet name="Кочковского" sheetId="3" state="visible" r:id="rId3"/>
    <sheet name="Маслянинский" sheetId="4" state="visible" r:id="rId4"/>
    <sheet name="Купинский" sheetId="5" state="visible" r:id="rId5"/>
    <sheet name="Тогучинский" sheetId="6" state="visible" r:id="rId6"/>
    <sheet name="Усть- Таркский" sheetId="7" state="visible" r:id="rId7"/>
    <sheet name="Куйбышевский" sheetId="8" state="visible" r:id="rId8"/>
    <sheet name="Барабинский" sheetId="9" state="visible" r:id="rId9"/>
    <sheet name="Новосибирский" sheetId="10" state="visible" r:id="rId10"/>
    <sheet name="Чановский" sheetId="11" state="visible" r:id="rId11"/>
    <sheet name="Карасукский" sheetId="12" state="visible" r:id="rId12"/>
    <sheet name="Кыштовский" sheetId="13" state="visible" r:id="rId13"/>
    <sheet name="Чистоозерный" sheetId="14" state="visible" r:id="rId14"/>
    <sheet name="Лист1" sheetId="15" state="hidden" r:id="rId15"/>
    <sheet name="г. Новосибирск" sheetId="16" state="visible" r:id="rId16"/>
    <sheet name="Искитимский" sheetId="17" state="visible" r:id="rId17"/>
    <sheet name="Мошковский" sheetId="18" state="visible" r:id="rId18"/>
    <sheet name="Сузунский" sheetId="19" state="visible" r:id="rId19"/>
    <sheet name="г. Искитим" sheetId="20" state="visible" r:id="rId20"/>
    <sheet name="Татарский" sheetId="21" state="visible" r:id="rId21"/>
    <sheet name="Ордынский" sheetId="22" state="visible" r:id="rId22"/>
    <sheet name="Колыванский" sheetId="23" state="visible" r:id="rId23"/>
    <sheet name="Чулымский" sheetId="24" state="visible" r:id="rId24"/>
    <sheet name="Баганский" sheetId="25" state="visible" r:id="rId25"/>
    <sheet name="Краснозерский" sheetId="26" state="visible" r:id="rId26"/>
    <sheet name="Здвинский" sheetId="27" state="visible" r:id="rId27"/>
    <sheet name="Каргатский" sheetId="28" state="visible" r:id="rId28"/>
    <sheet name="г. Бердск" sheetId="29" state="visible" r:id="rId29"/>
    <sheet name="Доволенский" sheetId="30" state="visible" r:id="rId30"/>
    <sheet name="р.п. Кольцово" sheetId="31" state="visible" r:id="rId31"/>
    <sheet name="Венгеровский" sheetId="32" state="visible" r:id="rId32"/>
    <sheet name="Коченевский" sheetId="33" state="visible" r:id="rId33"/>
    <sheet name="Убинский" sheetId="34" state="visible" r:id="rId34"/>
    <sheet name="Северный" sheetId="35" state="visible" r:id="rId35"/>
    <sheet name="г. Обь" sheetId="36" state="visible" r:id="rId36"/>
    <sheet name="Соцтехсервис" sheetId="37" state="visible" r:id="rId37"/>
  </sheets>
  <definedNames>
    <definedName name="OLE_LINK1" localSheetId="0">'Черепановский'!$C$17</definedName>
    <definedName name="OLE_LINK1" localSheetId="15">'г. Новосибирск'!$C$17</definedName>
    <definedName name="OLE_LINK1" localSheetId="16">'Искитимский'!$C$17</definedName>
    <definedName name="OLE_LINK1" localSheetId="1">'Болотнинский'!$C$17</definedName>
    <definedName name="OLE_LINK1" localSheetId="17">'Мошковский'!$C$17</definedName>
    <definedName name="OLE_LINK1" localSheetId="18">'Сузунский'!$C$17</definedName>
    <definedName name="OLE_LINK1" localSheetId="19">'г. Искитим'!$C$17</definedName>
    <definedName name="OLE_LINK1" localSheetId="20">'Татарский'!$C$17</definedName>
    <definedName name="OLE_LINK1" localSheetId="21">'Ордынский'!$C$17</definedName>
    <definedName name="OLE_LINK1" localSheetId="22">'Колыванский'!$C$17</definedName>
    <definedName name="OLE_LINK1" localSheetId="29">'Доволенский'!$C$17</definedName>
    <definedName name="OLE_LINK1" localSheetId="34">'Северный'!$C$17</definedName>
    <definedName name="OLE_LINK1" localSheetId="23">'Чулымский'!$C$17</definedName>
    <definedName name="OLE_LINK1" localSheetId="24">'Баганский'!$C$17</definedName>
    <definedName name="OLE_LINK1" localSheetId="32">'Коченевский'!$C$17</definedName>
    <definedName name="OLE_LINK1" localSheetId="25">'Краснозерский'!$C$17</definedName>
    <definedName name="OLE_LINK1" localSheetId="26">'Здвинский'!$C$17</definedName>
    <definedName name="OLE_LINK1" localSheetId="2">'Кочковского'!$C$17</definedName>
    <definedName name="OLE_LINK1" localSheetId="3">'Маслянинский'!$C$17</definedName>
    <definedName name="OLE_LINK1" localSheetId="28">'г. Бердск'!$C$17</definedName>
    <definedName name="OLE_LINK1" localSheetId="4">'Купинский'!$C$17</definedName>
    <definedName name="OLE_LINK1" localSheetId="27">'Каргатский'!$C$17</definedName>
    <definedName name="OLE_LINK1" localSheetId="5">'Тогучинский'!$C$17</definedName>
    <definedName name="OLE_LINK1" localSheetId="6">'Усть- Таркский'!$C$17</definedName>
    <definedName name="OLE_LINK1" localSheetId="7">'Куйбышевский'!$C$17</definedName>
    <definedName name="OLE_LINK1" localSheetId="8">'Барабинский'!$C$17</definedName>
    <definedName name="OLE_LINK1" localSheetId="33">'Убинский'!$C$17</definedName>
    <definedName name="OLE_LINK1" localSheetId="9">'Новосибирский'!$C$17</definedName>
    <definedName name="OLE_LINK1" localSheetId="35">'г. Обь'!$C$17</definedName>
    <definedName name="OLE_LINK1" localSheetId="10">'Чановский'!$C$17</definedName>
    <definedName name="OLE_LINK1" localSheetId="11">'Карасукский'!$C$17</definedName>
    <definedName name="OLE_LINK1" localSheetId="30">'р.п. Кольцово'!$C$17</definedName>
    <definedName name="OLE_LINK1" localSheetId="31">'Венгеровский'!$C$17</definedName>
    <definedName name="OLE_LINK1" localSheetId="13">'Чистоозерный'!$C$17</definedName>
    <definedName name="OLE_LINK1" localSheetId="12">'Кыштовский'!$C$17</definedName>
    <definedName name="OLE_LINK1" localSheetId="36">'Соцтехсервис'!$C$17</definedName>
  </definedNames>
  <calcPr/>
</workbook>
</file>

<file path=xl/sharedStrings.xml><?xml version="1.0" encoding="utf-8"?>
<sst xmlns="http://schemas.openxmlformats.org/spreadsheetml/2006/main" count="102" uniqueCount="102">
  <si>
    <t xml:space="preserve">Приложение N 4</t>
  </si>
  <si>
    <t xml:space="preserve">к Порядку</t>
  </si>
  <si>
    <t xml:space="preserve">проведения мониторинга качества</t>
  </si>
  <si>
    <t xml:space="preserve">финансового менеджмента</t>
  </si>
  <si>
    <t xml:space="preserve">в отношении подведомственных</t>
  </si>
  <si>
    <t xml:space="preserve">министерству труда и социального</t>
  </si>
  <si>
    <t xml:space="preserve">развития Новосибирской области</t>
  </si>
  <si>
    <t xml:space="preserve">получателей бюджетных средств</t>
  </si>
  <si>
    <t>ОТЧЕТ</t>
  </si>
  <si>
    <t xml:space="preserve">о результатах мониторинга качества финансового менеджмента</t>
  </si>
  <si>
    <t xml:space="preserve">получателей бюджетных средств, подведомственных министерству</t>
  </si>
  <si>
    <t xml:space="preserve">труда и социального развития Новосибирской области,</t>
  </si>
  <si>
    <t xml:space="preserve">за __2023__ год</t>
  </si>
  <si>
    <t xml:space="preserve">Целевое значение показателей качества финансового менеджмента: ___3,00______ баллов.</t>
  </si>
  <si>
    <t xml:space="preserve"> балла.</t>
  </si>
  <si>
    <t xml:space="preserve">Наименование ПБС</t>
  </si>
  <si>
    <t xml:space="preserve">Направление мониторинга качества финансового менеджмента</t>
  </si>
  <si>
    <t xml:space="preserve">Наименование показателя качества финансового менеджмента</t>
  </si>
  <si>
    <t xml:space="preserve">Оценка показателя качества финансового менеджмента</t>
  </si>
  <si>
    <t xml:space="preserve">Процент отклонения оценки показателя качества финансового менеджмента от целевого значения в отрицательную сторону</t>
  </si>
  <si>
    <t xml:space="preserve">Балльная оценка по направлению мониторинга качества финансового менеджмента</t>
  </si>
  <si>
    <t xml:space="preserve">Итоговая балльная оценка</t>
  </si>
  <si>
    <t xml:space="preserve">Уровень качества финансового менеджмента</t>
  </si>
  <si>
    <t xml:space="preserve">ГКУ НСО ЦСПН Черепановского района</t>
  </si>
  <si>
    <t xml:space="preserve">Финансовое планирование</t>
  </si>
  <si>
    <t xml:space="preserve">Своевременность и полнота представления ПБС министерству материалов по формам расчетов и обоснований, направленным министерством в МФ и НП, для формирования бюджета на очередной финансовый год и плановый период</t>
  </si>
  <si>
    <t>_</t>
  </si>
  <si>
    <t xml:space="preserve">Оценка своевременности и полноты представления обоснований (расчетов) плановых сметных показателей на очередной финансовый год и плановый период, а также оценка своевременности и полноты размещения на сайте www.bus.gov.ru в информационно-телекоммуникационной сети "Интернет" показателей бюджетной сметы (ее изменений)</t>
  </si>
  <si>
    <t xml:space="preserve">Количество изменений, внесенных в бюджетную смету</t>
  </si>
  <si>
    <t xml:space="preserve">Объем перераспределенных ассигнований</t>
  </si>
  <si>
    <t xml:space="preserve">Исполнение бюджета по расходам</t>
  </si>
  <si>
    <t xml:space="preserve">Уровень исполнения бюджета по расходам</t>
  </si>
  <si>
    <t xml:space="preserve">Качество работы с просроченной кредиторской задолженностью ПБС в отчетном периоде</t>
  </si>
  <si>
    <t xml:space="preserve">Исполнение бюджета по доходам</t>
  </si>
  <si>
    <t xml:space="preserve">Качество работы с просроченной дебиторской задолженностью по доходам ПБС в отчетном периоде</t>
  </si>
  <si>
    <t xml:space="preserve">Составление и представление годовой бюджетной отчетности</t>
  </si>
  <si>
    <t xml:space="preserve">Своевременность представления годовой бюджетной отчетности</t>
  </si>
  <si>
    <t xml:space="preserve">Качество представленных форм годовой бюджетной отчетности, степень достоверности бюджетной отчетности</t>
  </si>
  <si>
    <t xml:space="preserve">Осуществление закупок товаров, работ, услуг для обеспечения государственных нужд</t>
  </si>
  <si>
    <t xml:space="preserve">Нарушения, выявленные в ходе проведения ведомственного контроля в сфере закупок</t>
  </si>
  <si>
    <t xml:space="preserve">Полнота принятия бюджетных обязательств, связанных с закупкой товаров, работ, услуг, в отчетном периоде</t>
  </si>
  <si>
    <t xml:space="preserve">Управление активами</t>
  </si>
  <si>
    <t xml:space="preserve">Доля недостач и хищений денежных средств и материальных ценностей</t>
  </si>
  <si>
    <t xml:space="preserve">Доля неликвидных материальных запасов</t>
  </si>
  <si>
    <t xml:space="preserve">Организация и осуществление внутреннего финансового аудита</t>
  </si>
  <si>
    <t xml:space="preserve">Организация внутреннего финансового аудита</t>
  </si>
  <si>
    <t xml:space="preserve">Качество организации внутреннего финансового аудита</t>
  </si>
  <si>
    <t xml:space="preserve">Качество планирования внутреннего финансового аудита</t>
  </si>
  <si>
    <t xml:space="preserve">Качество составления отчетности о результатах аудиторских мероприятий</t>
  </si>
  <si>
    <t xml:space="preserve">Заместитель начальника отдела экономического анализа и финансового планирования</t>
  </si>
  <si>
    <t xml:space="preserve">В.В. Приходько</t>
  </si>
  <si>
    <t>(подпись)</t>
  </si>
  <si>
    <t xml:space="preserve">(расшифровка подписи)</t>
  </si>
  <si>
    <t xml:space="preserve">Начальник                              планово - финансового управления</t>
  </si>
  <si>
    <t xml:space="preserve">Р.В. Романенко</t>
  </si>
  <si>
    <t xml:space="preserve">"_13_" __06__ 2024__г.</t>
  </si>
  <si>
    <t xml:space="preserve">Целевое значение показателей качества финансового менеджмента: ____3,00_______ балла.</t>
  </si>
  <si>
    <t xml:space="preserve">ГКУ НСО ЦСПН Болотнинского района</t>
  </si>
  <si>
    <t xml:space="preserve">Целевое значение показателей качества финансового менеджмента: ___3,00______ балла.</t>
  </si>
  <si>
    <t xml:space="preserve">ГКУ НСО ЦСПН Кочковского района</t>
  </si>
  <si>
    <t>-</t>
  </si>
  <si>
    <t xml:space="preserve">ГКУ НСО ЦСПН Маслянинского района</t>
  </si>
  <si>
    <t xml:space="preserve">Целевое значение показателей качества финансового менеджмента: ___3,00_______ балла.</t>
  </si>
  <si>
    <t xml:space="preserve">ГКУ НСО ЦСПН Купинского района</t>
  </si>
  <si>
    <t xml:space="preserve">ГКУ НСО ЦСПН Тогучинского района</t>
  </si>
  <si>
    <t xml:space="preserve">ГКУ НСО ЦСПН Усть-Таркского района</t>
  </si>
  <si>
    <t xml:space="preserve">ГКУ НСО ЦСПН Куйбышевского района</t>
  </si>
  <si>
    <t xml:space="preserve">ГКУ НСО ЦСПН Барабинского района</t>
  </si>
  <si>
    <t xml:space="preserve">ГКУ НСО ЦСПН Новосибирского района</t>
  </si>
  <si>
    <t xml:space="preserve">Целевое значение показателей качества финансового менеджмента: ____3,00______ балла.</t>
  </si>
  <si>
    <t xml:space="preserve">ГКУ НСО ЦСПН Чановского района</t>
  </si>
  <si>
    <t xml:space="preserve">ГКУ НСО ЦСПН Карасукского района</t>
  </si>
  <si>
    <t xml:space="preserve">ГКУ НСО ЦСПН Кыштовского района</t>
  </si>
  <si>
    <t xml:space="preserve">ГКУ НСО ЦСПН Чистоозерного района</t>
  </si>
  <si>
    <t xml:space="preserve">Целевое значение показателей качества финансового менеджмента: ____3,00_______ баллов.</t>
  </si>
  <si>
    <t xml:space="preserve">ГКУ НСО ЦСПН г. Новосибирска </t>
  </si>
  <si>
    <t xml:space="preserve">Целевое значение показателей качества финансового менеджмента: ___3,00______  балла.</t>
  </si>
  <si>
    <t xml:space="preserve">ГКУ НСО ЦСПН Искитимского района</t>
  </si>
  <si>
    <t xml:space="preserve">Целевое значение показателей качества финансового менеджмента: __3,00_______ балла.</t>
  </si>
  <si>
    <t xml:space="preserve">ГКУ НСО ЦСПН Мошковского района</t>
  </si>
  <si>
    <t xml:space="preserve">ГКУ НСО ЦСПН Сузунского района</t>
  </si>
  <si>
    <t xml:space="preserve">ГКУ НСО ЦСПН города Искитима</t>
  </si>
  <si>
    <t xml:space="preserve">ГКУ НСО ЦСПН Татарского района</t>
  </si>
  <si>
    <t xml:space="preserve">ГКУ НСО ЦСПН Ордынского района</t>
  </si>
  <si>
    <t xml:space="preserve">ГКУ НСО ЦСПН Колыванского района</t>
  </si>
  <si>
    <t xml:space="preserve">Целевое значение показателей качества финансового менеджмента: _3,00_______ балла.</t>
  </si>
  <si>
    <t xml:space="preserve">ГКУ НСО ЦСПН Чулымского района</t>
  </si>
  <si>
    <t xml:space="preserve">Целевое значение показателей качества финансового менеджмента: ____3,0_______ балла.</t>
  </si>
  <si>
    <t xml:space="preserve">ГКУ НСО ЦСПН Баганского района</t>
  </si>
  <si>
    <t xml:space="preserve">ГКУ НСО ЦСПН Краснозерского района</t>
  </si>
  <si>
    <t xml:space="preserve">ГКУ НСО ЦСПН Здвинского района</t>
  </si>
  <si>
    <t xml:space="preserve">Целевое значение показателей качества финансового менеджмента: __3,00_____ балла.</t>
  </si>
  <si>
    <t xml:space="preserve">ГКУ НСО ЦСПН Каргатского района</t>
  </si>
  <si>
    <t xml:space="preserve">ГКУ НСО ЦСПН города Бердска</t>
  </si>
  <si>
    <t xml:space="preserve">ГКУ НСО ЦСПН Доволенского района</t>
  </si>
  <si>
    <t xml:space="preserve">ГКУ НСО ЦСПН рабочего поселка Кольцово</t>
  </si>
  <si>
    <t xml:space="preserve">ГКУ НСО ЦСПН Венгеровского района</t>
  </si>
  <si>
    <t xml:space="preserve">ГКУ НСО ЦСПН Коченевского района</t>
  </si>
  <si>
    <t xml:space="preserve">ГКУ НСО ЦСПН Убинского района</t>
  </si>
  <si>
    <t xml:space="preserve">ГКУ НСО ЦСПН Северного района</t>
  </si>
  <si>
    <t xml:space="preserve">ГКУ НСО ЦСПН города Оби</t>
  </si>
  <si>
    <t xml:space="preserve">ГКУ НСО "Соцтехсервис"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</si>
</sst>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00\.00\.000\.0"/>
    <numFmt numFmtId="161" formatCode="0.000"/>
  </numFmts>
  <fonts count="12">
    <font>
      <sz val="11.000000"/>
      <color theme="1"/>
      <name val="Calibri"/>
      <scheme val="minor"/>
    </font>
    <font>
      <sz val="10.000000"/>
      <name val="Arial"/>
    </font>
    <font>
      <sz val="10.000000"/>
      <name val="Arial Cyr"/>
    </font>
    <font>
      <sz val="11.000000"/>
      <name val="Calibri"/>
      <scheme val="minor"/>
    </font>
    <font>
      <sz val="11.000000"/>
      <color theme="1"/>
      <name val="Times New Roman"/>
    </font>
    <font>
      <sz val="10.000000"/>
      <name val="Times New Roman"/>
    </font>
    <font>
      <sz val="10.000000"/>
      <name val="Calibri"/>
      <scheme val="minor"/>
    </font>
    <font>
      <sz val="10.000000"/>
      <color theme="1"/>
      <name val="Calibri"/>
      <scheme val="minor"/>
    </font>
    <font>
      <sz val="11.000000"/>
      <name val="Calibri"/>
    </font>
    <font>
      <sz val="11.000000"/>
      <color theme="1"/>
      <name val="Calibri"/>
    </font>
    <font>
      <sz val="10.000000"/>
      <color theme="1"/>
      <name val="Times New Roman"/>
    </font>
    <font>
      <sz val="11.000000"/>
      <color indexed="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</fills>
  <borders count="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</cellStyleXfs>
  <cellXfs count="65">
    <xf fontId="0" fillId="0" borderId="0" numFmtId="0" xfId="0"/>
    <xf fontId="0" fillId="0" borderId="0" numFmtId="0" xfId="0" applyAlignment="1">
      <alignment horizontal="right" vertical="center"/>
    </xf>
    <xf fontId="0" fillId="0" borderId="0" numFmtId="0" xfId="0" applyAlignment="1">
      <alignment horizontal="center" vertical="center"/>
    </xf>
    <xf fontId="0" fillId="0" borderId="0" numFmtId="0" xfId="0" applyAlignment="1">
      <alignment horizontal="justify" vertical="center"/>
    </xf>
    <xf fontId="0" fillId="0" borderId="0" numFmtId="0" xfId="0" applyAlignment="1">
      <alignment vertical="center"/>
    </xf>
    <xf fontId="0" fillId="0" borderId="0" numFmtId="0" xfId="0"/>
    <xf fontId="0" fillId="0" borderId="1" numFmtId="0" xfId="0" applyBorder="1" applyAlignment="1">
      <alignment horizontal="center" vertical="center" wrapText="1"/>
    </xf>
    <xf fontId="0" fillId="0" borderId="0" numFmtId="0" xfId="0" applyAlignment="1">
      <alignment vertical="center" wrapText="1"/>
    </xf>
    <xf fontId="0" fillId="0" borderId="1" numFmtId="0" xfId="0" applyBorder="1" applyAlignment="1">
      <alignment vertical="center" wrapText="1"/>
    </xf>
    <xf fontId="0" fillId="0" borderId="1" numFmtId="0" xfId="0" applyBorder="1" applyAlignment="1">
      <alignment horizontal="justify" vertical="center" wrapText="1"/>
    </xf>
    <xf fontId="0" fillId="2" borderId="1" numFmtId="0" xfId="0" applyFill="1" applyBorder="1" applyAlignment="1">
      <alignment horizontal="center" vertical="center"/>
    </xf>
    <xf fontId="0" fillId="0" borderId="1" numFmtId="2" xfId="0" applyNumberFormat="1" applyBorder="1" applyAlignment="1">
      <alignment horizontal="center" vertical="center" wrapText="1"/>
    </xf>
    <xf fontId="3" fillId="2" borderId="1" numFmtId="3" xfId="1" applyNumberFormat="1" applyFont="1" applyFill="1" applyBorder="1" applyAlignment="1" applyProtection="1">
      <alignment horizontal="center" vertical="center" wrapText="1"/>
      <protection hidden="1"/>
    </xf>
    <xf fontId="0" fillId="0" borderId="1" numFmtId="1" xfId="0" applyNumberFormat="1" applyBorder="1" applyAlignment="1">
      <alignment horizontal="center" vertical="center" wrapText="1"/>
    </xf>
    <xf fontId="0" fillId="0" borderId="2" numFmtId="1" xfId="0" applyNumberFormat="1" applyBorder="1" applyAlignment="1">
      <alignment horizontal="center" vertical="center" wrapText="1"/>
    </xf>
    <xf fontId="0" fillId="0" borderId="1" numFmtId="0" xfId="0" applyBorder="1" applyAlignment="1">
      <alignment horizontal="center" vertical="center"/>
    </xf>
    <xf fontId="3" fillId="2" borderId="2" numFmtId="3" xfId="1" applyNumberFormat="1" applyFont="1" applyFill="1" applyBorder="1" applyAlignment="1" applyProtection="1">
      <alignment horizontal="center" vertical="center" wrapText="1"/>
      <protection hidden="1"/>
    </xf>
    <xf fontId="0" fillId="0" borderId="0" numFmtId="0" xfId="0" applyAlignment="1">
      <alignment wrapText="1"/>
    </xf>
    <xf fontId="0" fillId="0" borderId="3" numFmtId="0" xfId="0" applyBorder="1" applyAlignment="1">
      <alignment vertical="center" wrapText="1"/>
    </xf>
    <xf fontId="0" fillId="0" borderId="0" numFmtId="0" xfId="0" applyAlignment="1">
      <alignment horizontal="justify" vertical="center" wrapText="1"/>
    </xf>
    <xf fontId="0" fillId="0" borderId="3" numFmtId="0" xfId="0" applyBorder="1" applyAlignment="1">
      <alignment horizontal="center" wrapText="1"/>
    </xf>
    <xf fontId="0" fillId="0" borderId="0" numFmtId="0" xfId="0" applyAlignment="1">
      <alignment horizontal="center" vertical="center" wrapText="1"/>
    </xf>
    <xf fontId="3" fillId="2" borderId="0" numFmtId="0" xfId="0" applyFont="1" applyFill="1" applyAlignment="1">
      <alignment vertical="center"/>
    </xf>
    <xf fontId="0" fillId="2" borderId="0" numFmtId="0" xfId="0" applyFill="1"/>
    <xf fontId="0" fillId="2" borderId="1" numFmtId="2" xfId="0" applyNumberFormat="1" applyFill="1" applyBorder="1" applyAlignment="1">
      <alignment horizontal="center" vertical="center" wrapText="1"/>
    </xf>
    <xf fontId="4" fillId="3" borderId="1" numFmtId="0" xfId="0" applyFont="1" applyFill="1" applyBorder="1" applyAlignment="1">
      <alignment horizontal="center" vertical="center"/>
    </xf>
    <xf fontId="3" fillId="2" borderId="0" numFmtId="0" xfId="0" applyFont="1" applyFill="1" applyAlignment="1">
      <alignment vertical="center" wrapText="1"/>
    </xf>
    <xf fontId="3" fillId="2" borderId="1" numFmtId="160" xfId="1" applyNumberFormat="1" applyFont="1" applyFill="1" applyBorder="1" applyAlignment="1" applyProtection="1">
      <alignment horizontal="center" vertical="center" wrapText="1"/>
      <protection hidden="1"/>
    </xf>
    <xf fontId="5" fillId="3" borderId="4" numFmtId="3" xfId="1" applyNumberFormat="1" applyFont="1" applyFill="1" applyBorder="1" applyAlignment="1" applyProtection="1">
      <alignment horizontal="center" vertical="center" wrapText="1"/>
      <protection hidden="1"/>
    </xf>
    <xf fontId="3" fillId="0" borderId="3" numFmtId="0" xfId="0" applyFont="1" applyBorder="1" applyAlignment="1">
      <alignment vertical="center" wrapText="1"/>
    </xf>
    <xf fontId="3" fillId="0" borderId="0" numFmtId="0" xfId="0" applyFont="1" applyAlignment="1">
      <alignment horizontal="justify" vertical="center" wrapText="1"/>
    </xf>
    <xf fontId="3" fillId="0" borderId="3" numFmtId="0" xfId="0" applyFont="1" applyBorder="1" applyAlignment="1">
      <alignment horizontal="center" wrapText="1"/>
    </xf>
    <xf fontId="3" fillId="2" borderId="1" numFmtId="1" xfId="1" applyNumberFormat="1" applyFont="1" applyFill="1" applyBorder="1" applyAlignment="1" applyProtection="1">
      <alignment horizontal="center" vertical="center" wrapText="1"/>
      <protection hidden="1"/>
    </xf>
    <xf fontId="3" fillId="2" borderId="1" numFmtId="3" xfId="2" applyNumberFormat="1" applyFont="1" applyFill="1" applyBorder="1" applyAlignment="1">
      <alignment horizontal="center" vertical="center" wrapText="1"/>
    </xf>
    <xf fontId="3" fillId="2" borderId="2" numFmtId="3" xfId="2" applyNumberFormat="1" applyFont="1" applyFill="1" applyBorder="1" applyAlignment="1">
      <alignment horizontal="center" vertical="center" wrapText="1"/>
    </xf>
    <xf fontId="0" fillId="0" borderId="0" numFmtId="2" xfId="0" applyNumberFormat="1"/>
    <xf fontId="6" fillId="2" borderId="1" numFmtId="160" xfId="1" applyNumberFormat="1" applyFont="1" applyFill="1" applyBorder="1" applyAlignment="1" applyProtection="1">
      <alignment horizontal="center" vertical="center" wrapText="1"/>
      <protection hidden="1"/>
    </xf>
    <xf fontId="6" fillId="2" borderId="1" numFmtId="3" xfId="1" applyNumberFormat="1" applyFont="1" applyFill="1" applyBorder="1" applyAlignment="1" applyProtection="1">
      <alignment horizontal="center" vertical="center" wrapText="1"/>
      <protection hidden="1"/>
    </xf>
    <xf fontId="6" fillId="2" borderId="2" numFmtId="3" xfId="1" applyNumberFormat="1" applyFont="1" applyFill="1" applyBorder="1" applyAlignment="1" applyProtection="1">
      <alignment horizontal="center" vertical="center" wrapText="1"/>
      <protection hidden="1"/>
    </xf>
    <xf fontId="7" fillId="2" borderId="1" numFmtId="0" xfId="0" applyFont="1" applyFill="1" applyBorder="1" applyAlignment="1">
      <alignment horizontal="center" vertical="center"/>
    </xf>
    <xf fontId="0" fillId="0" borderId="5" numFmtId="0" xfId="0" applyBorder="1" applyAlignment="1">
      <alignment horizontal="justify" vertical="center" wrapText="1"/>
    </xf>
    <xf fontId="0" fillId="0" borderId="2" numFmtId="0" xfId="0" applyBorder="1" applyAlignment="1">
      <alignment horizontal="center" vertical="center" wrapText="1"/>
    </xf>
    <xf fontId="0" fillId="0" borderId="5" numFmtId="0" xfId="0" applyBorder="1" applyAlignment="1">
      <alignment vertical="center" wrapText="1"/>
    </xf>
    <xf fontId="3" fillId="2" borderId="1" numFmtId="4" xfId="2" applyNumberFormat="1" applyFont="1" applyFill="1" applyBorder="1" applyAlignment="1">
      <alignment horizontal="center" vertical="center" wrapText="1"/>
    </xf>
    <xf fontId="5" fillId="3" borderId="4" numFmtId="3" xfId="1" applyNumberFormat="1" applyFont="1" applyFill="1" applyBorder="1" applyAlignment="1" applyProtection="1">
      <alignment horizontal="center" wrapText="1"/>
      <protection hidden="1"/>
    </xf>
    <xf fontId="3" fillId="0" borderId="0" numFmtId="0" xfId="0" applyFont="1" applyAlignment="1">
      <alignment horizontal="center" vertical="center" wrapText="1"/>
    </xf>
    <xf fontId="3" fillId="0" borderId="0" numFmtId="0" xfId="0" applyFont="1" applyAlignment="1">
      <alignment vertical="center" wrapText="1"/>
    </xf>
    <xf fontId="8" fillId="2" borderId="1" numFmtId="3" xfId="1" applyNumberFormat="1" applyFont="1" applyFill="1" applyBorder="1" applyAlignment="1" applyProtection="1">
      <alignment horizontal="center" vertical="center" wrapText="1"/>
      <protection hidden="1"/>
    </xf>
    <xf fontId="9" fillId="0" borderId="1" numFmtId="0" xfId="0" applyFont="1" applyBorder="1" applyAlignment="1">
      <alignment horizontal="center" vertical="center"/>
    </xf>
    <xf fontId="8" fillId="2" borderId="2" numFmtId="3" xfId="1" applyNumberFormat="1" applyFont="1" applyFill="1" applyBorder="1" applyAlignment="1" applyProtection="1">
      <alignment horizontal="center" vertical="center" wrapText="1"/>
      <protection hidden="1"/>
    </xf>
    <xf fontId="9" fillId="2" borderId="1" numFmtId="0" xfId="0" applyFont="1" applyFill="1" applyBorder="1" applyAlignment="1">
      <alignment horizontal="center" vertical="center"/>
    </xf>
    <xf fontId="5" fillId="2" borderId="1" numFmtId="3" xfId="1" applyNumberFormat="1" applyFont="1" applyFill="1" applyBorder="1" applyAlignment="1" applyProtection="1">
      <alignment horizontal="center" vertical="center" wrapText="1"/>
      <protection hidden="1"/>
    </xf>
    <xf fontId="5" fillId="2" borderId="2" numFmtId="3" xfId="1" applyNumberFormat="1" applyFont="1" applyFill="1" applyBorder="1" applyAlignment="1" applyProtection="1">
      <alignment horizontal="center" vertical="center" wrapText="1"/>
      <protection hidden="1"/>
    </xf>
    <xf fontId="10" fillId="2" borderId="1" numFmtId="0" xfId="0" applyFont="1" applyFill="1" applyBorder="1" applyAlignment="1">
      <alignment horizontal="center" vertical="center"/>
    </xf>
    <xf fontId="0" fillId="2" borderId="1" numFmtId="3" xfId="0" applyNumberFormat="1" applyFill="1" applyBorder="1" applyAlignment="1">
      <alignment horizontal="center" vertical="center" wrapText="1"/>
    </xf>
    <xf fontId="0" fillId="2" borderId="2" numFmtId="3" xfId="0" applyNumberFormat="1" applyFill="1" applyBorder="1" applyAlignment="1">
      <alignment horizontal="center" vertical="center" wrapText="1"/>
    </xf>
    <xf fontId="3" fillId="2" borderId="1" numFmtId="2" xfId="0" applyNumberFormat="1" applyFont="1" applyFill="1" applyBorder="1" applyAlignment="1">
      <alignment horizontal="center" vertical="center" wrapText="1"/>
    </xf>
    <xf fontId="5" fillId="3" borderId="1" numFmtId="3" xfId="2" applyNumberFormat="1" applyFont="1" applyFill="1" applyBorder="1" applyAlignment="1" applyProtection="1">
      <alignment horizontal="center" vertical="center" wrapText="1"/>
    </xf>
    <xf fontId="11" fillId="2" borderId="0" numFmtId="161" xfId="0" applyNumberFormat="1" applyFont="1" applyFill="1" applyAlignment="1">
      <alignment vertical="center" wrapText="1"/>
    </xf>
    <xf fontId="9" fillId="2" borderId="1" numFmtId="3" xfId="0" applyNumberFormat="1" applyFont="1" applyFill="1" applyBorder="1" applyAlignment="1">
      <alignment horizontal="center" vertical="center" wrapText="1"/>
    </xf>
    <xf fontId="0" fillId="0" borderId="6" numFmtId="2" xfId="0" applyNumberFormat="1" applyBorder="1" applyAlignment="1">
      <alignment horizontal="center" vertical="center" wrapText="1"/>
    </xf>
    <xf fontId="0" fillId="0" borderId="0" numFmtId="2" xfId="0" applyNumberFormat="1" applyAlignment="1">
      <alignment horizontal="center" vertical="center" wrapText="1"/>
    </xf>
    <xf fontId="9" fillId="2" borderId="1" numFmtId="0" xfId="0" applyFont="1" applyFill="1" applyBorder="1" applyAlignment="1">
      <alignment horizontal="center" vertical="center" wrapText="1"/>
    </xf>
    <xf fontId="9" fillId="2" borderId="2" numFmtId="3" xfId="0" applyNumberFormat="1" applyFont="1" applyFill="1" applyBorder="1" applyAlignment="1">
      <alignment horizontal="center" vertical="center" wrapText="1"/>
    </xf>
    <xf fontId="0" fillId="2" borderId="0" numFmtId="0" xfId="0" applyFill="1" applyAlignment="1">
      <alignment horizontal="justify" vertical="center"/>
    </xf>
  </cellXfs>
  <cellStyles count="3">
    <cellStyle name="Обычный" xfId="0" builtinId="0"/>
    <cellStyle name="Обычный 2" xfId="1"/>
    <cellStyle name="Обычный_Заявка по детским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0" Type="http://schemas.openxmlformats.org/officeDocument/2006/relationships/styles" Target="styles.xml"/><Relationship  Id="rId39" Type="http://schemas.openxmlformats.org/officeDocument/2006/relationships/sharedStrings" Target="sharedStrings.xml"/><Relationship  Id="rId38" Type="http://schemas.openxmlformats.org/officeDocument/2006/relationships/theme" Target="theme/theme1.xml"/><Relationship  Id="rId36" Type="http://schemas.openxmlformats.org/officeDocument/2006/relationships/worksheet" Target="worksheets/sheet36.xml"/><Relationship  Id="rId35" Type="http://schemas.openxmlformats.org/officeDocument/2006/relationships/worksheet" Target="worksheets/sheet35.xml"/><Relationship  Id="rId34" Type="http://schemas.openxmlformats.org/officeDocument/2006/relationships/worksheet" Target="worksheets/sheet34.xml"/><Relationship  Id="rId33" Type="http://schemas.openxmlformats.org/officeDocument/2006/relationships/worksheet" Target="worksheets/sheet33.xml"/><Relationship  Id="rId29" Type="http://schemas.openxmlformats.org/officeDocument/2006/relationships/worksheet" Target="worksheets/sheet29.xml"/><Relationship  Id="rId28" Type="http://schemas.openxmlformats.org/officeDocument/2006/relationships/worksheet" Target="worksheets/sheet28.xml"/><Relationship  Id="rId27" Type="http://schemas.openxmlformats.org/officeDocument/2006/relationships/worksheet" Target="worksheets/sheet27.xml"/><Relationship  Id="rId23" Type="http://schemas.openxmlformats.org/officeDocument/2006/relationships/worksheet" Target="worksheets/sheet23.xml"/><Relationship  Id="rId22" Type="http://schemas.openxmlformats.org/officeDocument/2006/relationships/worksheet" Target="worksheets/sheet22.xml"/><Relationship  Id="rId21" Type="http://schemas.openxmlformats.org/officeDocument/2006/relationships/worksheet" Target="worksheets/sheet21.xml"/><Relationship  Id="rId25" Type="http://schemas.openxmlformats.org/officeDocument/2006/relationships/worksheet" Target="worksheets/sheet25.xml"/><Relationship  Id="rId13" Type="http://schemas.openxmlformats.org/officeDocument/2006/relationships/worksheet" Target="worksheets/sheet13.xml"/><Relationship  Id="rId11" Type="http://schemas.openxmlformats.org/officeDocument/2006/relationships/worksheet" Target="worksheets/sheet11.xml"/><Relationship  Id="rId24" Type="http://schemas.openxmlformats.org/officeDocument/2006/relationships/worksheet" Target="worksheets/sheet24.xml"/><Relationship  Id="rId10" Type="http://schemas.openxmlformats.org/officeDocument/2006/relationships/worksheet" Target="worksheets/sheet10.xml"/><Relationship  Id="rId17" Type="http://schemas.openxmlformats.org/officeDocument/2006/relationships/worksheet" Target="worksheets/sheet17.xml"/><Relationship  Id="rId18" Type="http://schemas.openxmlformats.org/officeDocument/2006/relationships/worksheet" Target="worksheets/sheet18.xml"/><Relationship  Id="rId26" Type="http://schemas.openxmlformats.org/officeDocument/2006/relationships/worksheet" Target="worksheets/sheet26.xml"/><Relationship  Id="rId15" Type="http://schemas.openxmlformats.org/officeDocument/2006/relationships/worksheet" Target="worksheets/sheet15.xml"/><Relationship  Id="rId9" Type="http://schemas.openxmlformats.org/officeDocument/2006/relationships/worksheet" Target="worksheets/sheet9.xml"/><Relationship  Id="rId8" Type="http://schemas.openxmlformats.org/officeDocument/2006/relationships/worksheet" Target="worksheets/sheet8.xml"/><Relationship  Id="rId20" Type="http://schemas.openxmlformats.org/officeDocument/2006/relationships/worksheet" Target="worksheets/sheet20.xml"/><Relationship  Id="rId31" Type="http://schemas.openxmlformats.org/officeDocument/2006/relationships/worksheet" Target="worksheets/sheet31.xml"/><Relationship  Id="rId37" Type="http://schemas.openxmlformats.org/officeDocument/2006/relationships/worksheet" Target="worksheets/sheet37.xml"/><Relationship  Id="rId19" Type="http://schemas.openxmlformats.org/officeDocument/2006/relationships/worksheet" Target="worksheets/sheet19.xml"/><Relationship  Id="rId7" Type="http://schemas.openxmlformats.org/officeDocument/2006/relationships/worksheet" Target="worksheets/sheet7.xml"/><Relationship  Id="rId14" Type="http://schemas.openxmlformats.org/officeDocument/2006/relationships/worksheet" Target="worksheets/sheet14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16" Type="http://schemas.openxmlformats.org/officeDocument/2006/relationships/worksheet" Target="worksheets/sheet16.xml"/><Relationship  Id="rId4" Type="http://schemas.openxmlformats.org/officeDocument/2006/relationships/worksheet" Target="worksheets/sheet4.xml"/><Relationship  Id="rId12" Type="http://schemas.openxmlformats.org/officeDocument/2006/relationships/worksheet" Target="worksheets/sheet12.xml"/><Relationship  Id="rId32" Type="http://schemas.openxmlformats.org/officeDocument/2006/relationships/worksheet" Target="worksheets/sheet32.xml"/><Relationship  Id="rId3" Type="http://schemas.openxmlformats.org/officeDocument/2006/relationships/worksheet" Target="worksheets/sheet3.xml"/><Relationship  Id="rId30" Type="http://schemas.openxmlformats.org/officeDocument/2006/relationships/worksheet" Target="worksheets/sheet30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B42" activeCellId="0" sqref="B42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13</v>
      </c>
      <c r="E15" s="5" t="s">
        <v>14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23</v>
      </c>
      <c r="C18" s="6" t="s">
        <v>24</v>
      </c>
      <c r="D18" s="9" t="s">
        <v>25</v>
      </c>
      <c r="E18" s="10" t="s">
        <v>26</v>
      </c>
      <c r="F18" s="6" t="s">
        <v>26</v>
      </c>
      <c r="G18" s="11">
        <f>(E19+E20+E21)/3</f>
        <v>2.3333333333333335</v>
      </c>
      <c r="H18" s="11">
        <f>ROUND((G18*0.1+G22*0.4+G24*0.2+G25*0.1+G27*0.05+G29*0.05+G31*0.1),2)</f>
        <v>2.9300000000000002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77.75" customHeight="1">
      <c r="B19" s="8"/>
      <c r="C19" s="6"/>
      <c r="D19" s="9" t="s">
        <v>27</v>
      </c>
      <c r="E19" s="12">
        <v>3</v>
      </c>
      <c r="F19" s="13">
        <f t="shared" ref="F19:F34" si="0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12">
        <v>1</v>
      </c>
      <c r="F20" s="13">
        <f t="shared" si="0"/>
        <v>66.666666666666671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12">
        <v>3</v>
      </c>
      <c r="F21" s="13">
        <f t="shared" si="0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12">
        <v>3</v>
      </c>
      <c r="F22" s="13">
        <f t="shared" si="0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12">
        <v>3</v>
      </c>
      <c r="F23" s="13">
        <f t="shared" si="0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12">
        <v>3</v>
      </c>
      <c r="F24" s="14">
        <f t="shared" si="0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12">
        <v>3</v>
      </c>
      <c r="F25" s="13">
        <f t="shared" si="0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12">
        <v>3</v>
      </c>
      <c r="F26" s="13">
        <f t="shared" si="0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10" t="s">
        <v>26</v>
      </c>
      <c r="F27" s="15" t="s">
        <v>26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12">
        <v>3</v>
      </c>
      <c r="F28" s="13">
        <f t="shared" si="0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12">
        <v>3</v>
      </c>
      <c r="F29" s="13">
        <f t="shared" si="0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16">
        <v>3</v>
      </c>
      <c r="F30" s="13">
        <f t="shared" si="0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0">
        <v>3</v>
      </c>
      <c r="F31" s="13">
        <f t="shared" si="0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0">
        <v>3</v>
      </c>
      <c r="F32" s="13">
        <f t="shared" si="0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0">
        <v>3</v>
      </c>
      <c r="F33" s="13">
        <f t="shared" si="0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0">
        <v>3</v>
      </c>
      <c r="F34" s="13">
        <f t="shared" si="0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18"/>
      <c r="E36" s="19"/>
      <c r="F36" s="20" t="s">
        <v>50</v>
      </c>
    </row>
    <row r="37" ht="41.25" customHeight="1">
      <c r="B37" s="7"/>
      <c r="C37" s="7"/>
      <c r="D37" s="21" t="s">
        <v>51</v>
      </c>
      <c r="E37" s="7"/>
      <c r="F37" s="21" t="s">
        <v>52</v>
      </c>
    </row>
    <row r="38" ht="63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O36" activeCellId="0" sqref="O36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62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68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2.3333333333333335</v>
      </c>
      <c r="H18" s="11">
        <f>ROUND((G18*0.1+G22*0.4+G24*0.2+G25*0.1+G27*0.05+G29*0.05+G31*0.1),2)</f>
        <v>2.9300000000000002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8.25" customHeight="1">
      <c r="B19" s="8"/>
      <c r="C19" s="6"/>
      <c r="D19" s="9" t="s">
        <v>27</v>
      </c>
      <c r="E19" s="12">
        <v>3</v>
      </c>
      <c r="F19" s="13">
        <f t="shared" ref="F19:F34" si="9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12">
        <v>1</v>
      </c>
      <c r="F20" s="13">
        <f t="shared" si="9"/>
        <v>66.666666666666671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12">
        <v>3</v>
      </c>
      <c r="F21" s="13">
        <f t="shared" si="9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12">
        <v>3</v>
      </c>
      <c r="F22" s="13">
        <f t="shared" si="9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12">
        <v>3</v>
      </c>
      <c r="F23" s="13">
        <f t="shared" si="9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12">
        <v>3</v>
      </c>
      <c r="F24" s="14">
        <f t="shared" si="9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12">
        <v>3</v>
      </c>
      <c r="F25" s="13">
        <f t="shared" si="9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12">
        <v>3</v>
      </c>
      <c r="F26" s="13">
        <f t="shared" si="9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15" t="s">
        <v>60</v>
      </c>
      <c r="F27" s="13" t="s">
        <v>60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12">
        <v>3</v>
      </c>
      <c r="F28" s="13">
        <f t="shared" si="9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12">
        <v>3</v>
      </c>
      <c r="F29" s="13">
        <f t="shared" si="9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16">
        <v>3</v>
      </c>
      <c r="F30" s="13">
        <f t="shared" si="9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0">
        <v>3</v>
      </c>
      <c r="F31" s="13">
        <f t="shared" si="9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0">
        <v>3</v>
      </c>
      <c r="F32" s="13">
        <f t="shared" si="9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0">
        <v>3</v>
      </c>
      <c r="F33" s="13">
        <f t="shared" si="9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0">
        <v>3</v>
      </c>
      <c r="F34" s="13">
        <f t="shared" si="9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18"/>
      <c r="E36" s="19"/>
      <c r="F36" s="20" t="s">
        <v>50</v>
      </c>
    </row>
    <row r="37" ht="42.75" customHeight="1">
      <c r="B37" s="7"/>
      <c r="C37" s="7"/>
      <c r="D37" s="21" t="s">
        <v>51</v>
      </c>
      <c r="E37" s="7"/>
      <c r="F37" s="21" t="s">
        <v>52</v>
      </c>
    </row>
    <row r="38" ht="60.7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P36" activeCellId="0" sqref="P36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69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70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2.3333333333333335</v>
      </c>
      <c r="H18" s="11">
        <f>ROUND((G18*0.1+G22*0.4+G24*0.2+G25*0.1+G27*0.05+G29*0.05+G31*0.1),2)</f>
        <v>2.9300000000000002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3" customHeight="1">
      <c r="B19" s="8"/>
      <c r="C19" s="6"/>
      <c r="D19" s="9" t="s">
        <v>27</v>
      </c>
      <c r="E19" s="12">
        <v>3</v>
      </c>
      <c r="F19" s="13">
        <f t="shared" ref="F19:F34" si="10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12">
        <v>1</v>
      </c>
      <c r="F20" s="13">
        <f t="shared" si="10"/>
        <v>66.666666666666671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12">
        <v>3</v>
      </c>
      <c r="F21" s="13">
        <f t="shared" si="10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12">
        <v>3</v>
      </c>
      <c r="F22" s="13">
        <f t="shared" si="10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12">
        <v>3</v>
      </c>
      <c r="F23" s="13">
        <f t="shared" si="10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12">
        <v>3</v>
      </c>
      <c r="F24" s="14">
        <f t="shared" si="10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12">
        <v>3</v>
      </c>
      <c r="F25" s="13">
        <f t="shared" si="10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12">
        <v>3</v>
      </c>
      <c r="F26" s="13">
        <f t="shared" si="10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15" t="s">
        <v>60</v>
      </c>
      <c r="F27" s="13" t="s">
        <v>60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12">
        <v>3</v>
      </c>
      <c r="F28" s="13">
        <f t="shared" si="10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12">
        <v>3</v>
      </c>
      <c r="F29" s="13">
        <f t="shared" si="10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12">
        <v>3</v>
      </c>
      <c r="F30" s="13">
        <f t="shared" si="10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2">
        <v>3</v>
      </c>
      <c r="F31" s="13">
        <f t="shared" si="10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2">
        <v>3</v>
      </c>
      <c r="F32" s="13">
        <f t="shared" si="10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2">
        <v>3</v>
      </c>
      <c r="F33" s="13">
        <f t="shared" si="10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2">
        <v>3</v>
      </c>
      <c r="F34" s="13">
        <f t="shared" si="10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18"/>
      <c r="E36" s="19"/>
      <c r="F36" s="20" t="s">
        <v>50</v>
      </c>
    </row>
    <row r="37" ht="42.75" customHeight="1">
      <c r="B37" s="7"/>
      <c r="C37" s="7"/>
      <c r="D37" s="21" t="s">
        <v>51</v>
      </c>
      <c r="E37" s="7"/>
      <c r="F37" s="21" t="s">
        <v>52</v>
      </c>
    </row>
    <row r="38" ht="69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B42" activeCellId="0" sqref="B42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56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71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2.3333333333333335</v>
      </c>
      <c r="H18" s="11">
        <f>ROUND((G18*0.1+G22*0.4+G24*0.2+G25*0.1+G27*0.05+G29*0.05+G31*0.1),2)</f>
        <v>2.9300000000000002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3" customHeight="1">
      <c r="B19" s="8"/>
      <c r="C19" s="6"/>
      <c r="D19" s="9" t="s">
        <v>27</v>
      </c>
      <c r="E19" s="12">
        <v>3</v>
      </c>
      <c r="F19" s="13">
        <f t="shared" ref="F19:F34" si="11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12">
        <v>1</v>
      </c>
      <c r="F20" s="13">
        <f t="shared" si="11"/>
        <v>66.666666666666671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12">
        <v>3</v>
      </c>
      <c r="F21" s="13">
        <f t="shared" si="11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12">
        <v>3</v>
      </c>
      <c r="F22" s="13">
        <f t="shared" si="11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12">
        <v>3</v>
      </c>
      <c r="F23" s="13">
        <f t="shared" si="11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12">
        <v>3</v>
      </c>
      <c r="F24" s="14">
        <f t="shared" si="11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12">
        <v>3</v>
      </c>
      <c r="F25" s="13">
        <f t="shared" si="11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12">
        <v>3</v>
      </c>
      <c r="F26" s="13">
        <f t="shared" si="11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15" t="s">
        <v>26</v>
      </c>
      <c r="F27" s="15" t="s">
        <v>26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12">
        <v>3</v>
      </c>
      <c r="F28" s="13">
        <f t="shared" si="11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12">
        <v>3</v>
      </c>
      <c r="F29" s="13">
        <f t="shared" si="11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16">
        <v>3</v>
      </c>
      <c r="F30" s="13">
        <f t="shared" si="11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0">
        <v>3</v>
      </c>
      <c r="F31" s="13">
        <f t="shared" si="11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0">
        <v>3</v>
      </c>
      <c r="F32" s="13">
        <f t="shared" si="11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0">
        <v>3</v>
      </c>
      <c r="F33" s="13">
        <f t="shared" si="11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0">
        <v>3</v>
      </c>
      <c r="F34" s="13">
        <f t="shared" si="11"/>
        <v>0</v>
      </c>
      <c r="G34" s="11"/>
      <c r="H34" s="11"/>
      <c r="I34" s="6"/>
      <c r="J34" s="7"/>
    </row>
    <row r="35" ht="5.25" customHeight="1">
      <c r="B35" s="3"/>
    </row>
    <row r="36" ht="121.5" customHeight="1">
      <c r="B36" s="17" t="s">
        <v>49</v>
      </c>
      <c r="C36" s="7"/>
      <c r="D36" s="18"/>
      <c r="E36" s="19"/>
      <c r="F36" s="20" t="s">
        <v>50</v>
      </c>
    </row>
    <row r="37" ht="33.75" customHeight="1">
      <c r="B37" s="7"/>
      <c r="C37" s="7"/>
      <c r="D37" s="21" t="s">
        <v>51</v>
      </c>
      <c r="E37" s="7"/>
      <c r="F37" s="21" t="s">
        <v>52</v>
      </c>
    </row>
    <row r="38" ht="64.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N36" activeCellId="0" sqref="N36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56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72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2.3333333333333335</v>
      </c>
      <c r="H18" s="11">
        <f>ROUND((G18*0.1+G22*0.4+G24*0.2+G25*0.1+G27*0.05+G29*0.05+G31*0.1),2)</f>
        <v>2.9300000000000002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1.5" customHeight="1">
      <c r="B19" s="8"/>
      <c r="C19" s="6"/>
      <c r="D19" s="9" t="s">
        <v>27</v>
      </c>
      <c r="E19" s="25">
        <v>3</v>
      </c>
      <c r="F19" s="13">
        <f t="shared" ref="F19:F34" si="12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25">
        <v>1</v>
      </c>
      <c r="F20" s="13">
        <f t="shared" si="12"/>
        <v>66.666666666666671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25">
        <v>3</v>
      </c>
      <c r="F21" s="13">
        <f t="shared" si="12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25">
        <v>3</v>
      </c>
      <c r="F22" s="13">
        <f t="shared" si="12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25">
        <v>3</v>
      </c>
      <c r="F23" s="13">
        <f t="shared" si="12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25">
        <v>3</v>
      </c>
      <c r="F24" s="14">
        <f t="shared" si="12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25">
        <v>3</v>
      </c>
      <c r="F25" s="13">
        <f t="shared" si="12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25">
        <v>3</v>
      </c>
      <c r="F26" s="13">
        <f t="shared" si="12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36" t="s">
        <v>26</v>
      </c>
      <c r="F27" s="13" t="s">
        <v>26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37">
        <v>3</v>
      </c>
      <c r="F28" s="13">
        <f t="shared" si="12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37">
        <v>3</v>
      </c>
      <c r="F29" s="13">
        <f t="shared" si="12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38">
        <v>3</v>
      </c>
      <c r="F30" s="13">
        <f t="shared" si="12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39">
        <v>3</v>
      </c>
      <c r="F31" s="13">
        <f t="shared" si="12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39">
        <v>3</v>
      </c>
      <c r="F32" s="13">
        <f t="shared" si="12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39">
        <v>3</v>
      </c>
      <c r="F33" s="13">
        <f t="shared" si="12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39">
        <v>3</v>
      </c>
      <c r="F34" s="13">
        <f t="shared" si="12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29"/>
      <c r="E36" s="30"/>
      <c r="F36" s="31" t="s">
        <v>50</v>
      </c>
    </row>
    <row r="37" ht="48.75" customHeight="1">
      <c r="B37" s="7"/>
      <c r="C37" s="7"/>
      <c r="D37" s="21" t="s">
        <v>51</v>
      </c>
      <c r="E37" s="7"/>
      <c r="F37" s="21" t="s">
        <v>52</v>
      </c>
    </row>
    <row r="38" ht="65.2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Q36" activeCellId="0" sqref="Q36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62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73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</v>
      </c>
      <c r="H18" s="11">
        <f>ROUND((G18*0.1+G22*0.4+G24*0.2+G25*0.1+G27*0.05+G29*0.05+G31*0.1),2)</f>
        <v>2.8999999999999999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5.25" customHeight="1">
      <c r="B19" s="8"/>
      <c r="C19" s="6"/>
      <c r="D19" s="9" t="s">
        <v>27</v>
      </c>
      <c r="E19" s="12">
        <v>3</v>
      </c>
      <c r="F19" s="13">
        <f t="shared" ref="F19:F34" si="13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12">
        <v>0</v>
      </c>
      <c r="F20" s="13">
        <f t="shared" si="13"/>
        <v>100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12">
        <v>3</v>
      </c>
      <c r="F21" s="13">
        <f t="shared" si="13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12">
        <v>3</v>
      </c>
      <c r="F22" s="13">
        <f t="shared" si="13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12">
        <v>3</v>
      </c>
      <c r="F23" s="13">
        <f t="shared" si="13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12">
        <v>3</v>
      </c>
      <c r="F24" s="14">
        <f t="shared" si="13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12">
        <v>3</v>
      </c>
      <c r="F25" s="13">
        <f t="shared" si="13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12">
        <v>3</v>
      </c>
      <c r="F26" s="13">
        <f t="shared" si="13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32" t="s">
        <v>60</v>
      </c>
      <c r="F27" s="13" t="s">
        <v>60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12">
        <v>3</v>
      </c>
      <c r="F28" s="13">
        <f t="shared" si="13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12">
        <v>3</v>
      </c>
      <c r="F29" s="13">
        <f t="shared" si="13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12">
        <v>3</v>
      </c>
      <c r="F30" s="13">
        <f t="shared" si="13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2">
        <v>3</v>
      </c>
      <c r="F31" s="13">
        <f t="shared" si="13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2">
        <v>3</v>
      </c>
      <c r="F32" s="13">
        <f t="shared" si="13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2">
        <v>3</v>
      </c>
      <c r="F33" s="13">
        <f t="shared" si="13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2">
        <v>3</v>
      </c>
      <c r="F34" s="13">
        <f t="shared" si="13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18"/>
      <c r="E36" s="19"/>
      <c r="F36" s="20" t="s">
        <v>50</v>
      </c>
    </row>
    <row r="37" ht="27.75" customHeight="1">
      <c r="B37" s="7"/>
      <c r="C37" s="7"/>
      <c r="D37" s="21" t="s">
        <v>51</v>
      </c>
      <c r="E37" s="7"/>
      <c r="F37" s="21" t="s">
        <v>52</v>
      </c>
    </row>
    <row r="38" ht="63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topLeftCell="A3" zoomScale="100" workbookViewId="0">
      <selection activeCell="N18" activeCellId="0" sqref="N18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customWidth="1" min="10" max="10" width="12.28515625"/>
  </cols>
  <sheetData>
    <row r="1">
      <c r="I1" s="1" t="s">
        <v>0</v>
      </c>
      <c r="J1" s="1"/>
      <c r="K1" s="1"/>
      <c r="L1" s="1"/>
      <c r="M1" s="1"/>
      <c r="N1" s="1"/>
      <c r="O1" s="1"/>
      <c r="P1" s="1"/>
    </row>
    <row r="2">
      <c r="I2" s="1" t="s">
        <v>1</v>
      </c>
      <c r="J2" s="1"/>
      <c r="K2" s="1"/>
      <c r="L2" s="1"/>
      <c r="M2" s="1"/>
      <c r="N2" s="1"/>
      <c r="O2" s="1"/>
      <c r="P2" s="1"/>
    </row>
    <row r="3">
      <c r="I3" s="1" t="s">
        <v>2</v>
      </c>
      <c r="J3" s="1"/>
      <c r="K3" s="1"/>
      <c r="L3" s="1"/>
      <c r="M3" s="1"/>
      <c r="N3" s="1"/>
      <c r="O3" s="1"/>
      <c r="P3" s="1"/>
    </row>
    <row r="4">
      <c r="I4" s="1" t="s">
        <v>3</v>
      </c>
      <c r="J4" s="1"/>
      <c r="K4" s="1"/>
      <c r="L4" s="1"/>
      <c r="M4" s="1"/>
      <c r="N4" s="1"/>
      <c r="O4" s="1"/>
      <c r="P4" s="1"/>
    </row>
    <row r="5">
      <c r="I5" s="1" t="s">
        <v>4</v>
      </c>
      <c r="J5" s="1"/>
      <c r="K5" s="1"/>
      <c r="L5" s="1"/>
      <c r="M5" s="1"/>
      <c r="N5" s="1"/>
      <c r="O5" s="1"/>
      <c r="P5" s="1"/>
    </row>
    <row r="6">
      <c r="I6" s="1" t="s">
        <v>5</v>
      </c>
      <c r="J6" s="1"/>
      <c r="K6" s="1"/>
      <c r="L6" s="1"/>
      <c r="M6" s="1"/>
      <c r="N6" s="1"/>
      <c r="O6" s="1"/>
      <c r="P6" s="1"/>
    </row>
    <row r="7">
      <c r="I7" s="1" t="s">
        <v>6</v>
      </c>
      <c r="J7" s="1"/>
      <c r="K7" s="1"/>
      <c r="L7" s="1"/>
      <c r="M7" s="1"/>
      <c r="N7" s="1"/>
      <c r="O7" s="1"/>
      <c r="P7" s="1"/>
    </row>
    <row r="8">
      <c r="I8" s="1" t="s">
        <v>7</v>
      </c>
      <c r="J8" s="1"/>
      <c r="K8" s="1"/>
      <c r="L8" s="1"/>
      <c r="M8" s="1"/>
      <c r="N8" s="1"/>
      <c r="O8" s="1"/>
      <c r="P8" s="1"/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74</v>
      </c>
      <c r="E15" s="5" t="s">
        <v>14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75</v>
      </c>
      <c r="C18" s="6" t="s">
        <v>24</v>
      </c>
      <c r="D18" s="40" t="s">
        <v>25</v>
      </c>
      <c r="E18" s="10" t="s">
        <v>26</v>
      </c>
      <c r="F18" s="41" t="s">
        <v>26</v>
      </c>
      <c r="G18" s="11">
        <f>(E19+E20+E21)/3</f>
        <v>2</v>
      </c>
      <c r="H18" s="11">
        <f>ROUND((G18*0.1+G22*0.4+G24*0.2+G25*0.1+G27*0.05+G29*0.05+G31*0.1),2)</f>
        <v>2.8999999999999999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3.75" customHeight="1">
      <c r="B19" s="8"/>
      <c r="C19" s="6"/>
      <c r="D19" s="40" t="s">
        <v>27</v>
      </c>
      <c r="E19" s="25">
        <v>3</v>
      </c>
      <c r="F19" s="14">
        <f t="shared" ref="F19:F34" si="14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40" t="s">
        <v>28</v>
      </c>
      <c r="E20" s="25">
        <v>0</v>
      </c>
      <c r="F20" s="14">
        <f t="shared" si="14"/>
        <v>100</v>
      </c>
      <c r="G20" s="11"/>
      <c r="H20" s="11"/>
      <c r="I20" s="6"/>
      <c r="J20" s="7"/>
    </row>
    <row r="21" ht="28.5" customHeight="1">
      <c r="B21" s="8"/>
      <c r="C21" s="6"/>
      <c r="D21" s="40" t="s">
        <v>29</v>
      </c>
      <c r="E21" s="25">
        <v>3</v>
      </c>
      <c r="F21" s="14">
        <f t="shared" si="14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40" t="s">
        <v>31</v>
      </c>
      <c r="E22" s="25">
        <v>3</v>
      </c>
      <c r="F22" s="14">
        <f t="shared" si="14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40" t="s">
        <v>32</v>
      </c>
      <c r="E23" s="25">
        <v>3</v>
      </c>
      <c r="F23" s="14">
        <f t="shared" si="14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40" t="s">
        <v>34</v>
      </c>
      <c r="E24" s="25">
        <v>3</v>
      </c>
      <c r="F24" s="14">
        <f t="shared" si="14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42" t="s">
        <v>36</v>
      </c>
      <c r="E25" s="25">
        <v>3</v>
      </c>
      <c r="F25" s="14">
        <f t="shared" si="14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40" t="s">
        <v>37</v>
      </c>
      <c r="E26" s="25">
        <v>3</v>
      </c>
      <c r="F26" s="14">
        <f t="shared" si="14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42" t="s">
        <v>39</v>
      </c>
      <c r="E27" s="43" t="s">
        <v>26</v>
      </c>
      <c r="F27" s="14" t="s">
        <v>26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40" t="s">
        <v>40</v>
      </c>
      <c r="E28" s="44">
        <v>3</v>
      </c>
      <c r="F28" s="14">
        <f t="shared" si="14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42" t="s">
        <v>42</v>
      </c>
      <c r="E29" s="44">
        <v>3</v>
      </c>
      <c r="F29" s="14">
        <f t="shared" si="14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42" t="s">
        <v>43</v>
      </c>
      <c r="E30" s="44">
        <v>3</v>
      </c>
      <c r="F30" s="14">
        <f t="shared" si="14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42" t="s">
        <v>45</v>
      </c>
      <c r="E31" s="44">
        <v>3</v>
      </c>
      <c r="F31" s="14">
        <f t="shared" si="14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42" t="s">
        <v>46</v>
      </c>
      <c r="E32" s="44">
        <v>3</v>
      </c>
      <c r="F32" s="14">
        <f t="shared" si="14"/>
        <v>0</v>
      </c>
      <c r="G32" s="11"/>
      <c r="H32" s="11"/>
      <c r="I32" s="6"/>
      <c r="J32" s="7"/>
    </row>
    <row r="33" ht="37.5" customHeight="1">
      <c r="B33" s="8"/>
      <c r="C33" s="6"/>
      <c r="D33" s="42" t="s">
        <v>47</v>
      </c>
      <c r="E33" s="44">
        <v>3</v>
      </c>
      <c r="F33" s="14">
        <f t="shared" si="14"/>
        <v>0</v>
      </c>
      <c r="G33" s="11"/>
      <c r="H33" s="11"/>
      <c r="I33" s="6"/>
      <c r="J33" s="7"/>
    </row>
    <row r="34" ht="45.75" customHeight="1">
      <c r="B34" s="8"/>
      <c r="C34" s="6"/>
      <c r="D34" s="42" t="s">
        <v>48</v>
      </c>
      <c r="E34" s="44">
        <v>3</v>
      </c>
      <c r="F34" s="14">
        <f t="shared" si="14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29"/>
      <c r="E36" s="30"/>
      <c r="F36" s="31" t="s">
        <v>50</v>
      </c>
    </row>
    <row r="37" ht="33.75" customHeight="1">
      <c r="B37" s="7"/>
      <c r="C37" s="7"/>
      <c r="D37" s="45" t="s">
        <v>51</v>
      </c>
      <c r="E37" s="46"/>
      <c r="F37" s="45" t="s">
        <v>52</v>
      </c>
    </row>
    <row r="38" ht="63.75" customHeight="1">
      <c r="B38" s="17" t="s">
        <v>53</v>
      </c>
      <c r="C38" s="7"/>
      <c r="D38" s="29"/>
      <c r="E38" s="30"/>
      <c r="F38" s="31" t="s">
        <v>54</v>
      </c>
    </row>
    <row r="39" ht="60" customHeight="1">
      <c r="B39" s="7"/>
      <c r="C39" s="7"/>
      <c r="D39" s="45" t="s">
        <v>51</v>
      </c>
      <c r="E39" s="46"/>
      <c r="F39" s="45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Q19" activeCellId="0" sqref="Q19"/>
    </sheetView>
  </sheetViews>
  <sheetFormatPr defaultRowHeight="14.25"/>
  <cols>
    <col customWidth="1" min="2" max="2" width="23.7109375"/>
    <col customWidth="1" min="3" max="3" width="16.5703125"/>
    <col customWidth="1" min="4" max="4" width="36.7109375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3.42578125"/>
  </cols>
  <sheetData>
    <row r="1">
      <c r="I1" s="1" t="s">
        <v>0</v>
      </c>
      <c r="J1" s="1"/>
    </row>
    <row r="2">
      <c r="I2" s="1" t="s">
        <v>1</v>
      </c>
      <c r="J2" s="1"/>
    </row>
    <row r="3">
      <c r="I3" s="1" t="s">
        <v>2</v>
      </c>
      <c r="J3" s="1"/>
    </row>
    <row r="4">
      <c r="I4" s="1" t="s">
        <v>3</v>
      </c>
      <c r="J4" s="1"/>
    </row>
    <row r="5">
      <c r="I5" s="1" t="s">
        <v>4</v>
      </c>
      <c r="J5" s="1"/>
    </row>
    <row r="6">
      <c r="I6" s="1" t="s">
        <v>5</v>
      </c>
      <c r="J6" s="1"/>
    </row>
    <row r="7">
      <c r="I7" s="1" t="s">
        <v>6</v>
      </c>
      <c r="J7" s="1"/>
    </row>
    <row r="8">
      <c r="I8" s="1" t="s">
        <v>7</v>
      </c>
      <c r="J8" s="1"/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76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77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</v>
      </c>
      <c r="H18" s="11">
        <f>ROUND((G18*0.1+G22*0.4+G24*0.2+G25*0.1+G27*0.05+G29*0.05+G31*0.1),2)</f>
        <v>2.8999999999999999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77" customHeight="1">
      <c r="B19" s="8"/>
      <c r="C19" s="6"/>
      <c r="D19" s="40" t="s">
        <v>27</v>
      </c>
      <c r="E19" s="25">
        <v>3</v>
      </c>
      <c r="F19" s="14">
        <f t="shared" ref="F19:F34" si="15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40" t="s">
        <v>28</v>
      </c>
      <c r="E20" s="25">
        <v>0</v>
      </c>
      <c r="F20" s="14">
        <f t="shared" si="15"/>
        <v>100</v>
      </c>
      <c r="G20" s="11"/>
      <c r="H20" s="11"/>
      <c r="I20" s="6"/>
      <c r="J20" s="7"/>
    </row>
    <row r="21" ht="28.5" customHeight="1">
      <c r="B21" s="8"/>
      <c r="C21" s="6"/>
      <c r="D21" s="40" t="s">
        <v>29</v>
      </c>
      <c r="E21" s="25">
        <v>3</v>
      </c>
      <c r="F21" s="14">
        <f t="shared" si="15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40" t="s">
        <v>31</v>
      </c>
      <c r="E22" s="25">
        <v>3</v>
      </c>
      <c r="F22" s="14">
        <f t="shared" si="15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40" t="s">
        <v>32</v>
      </c>
      <c r="E23" s="25">
        <v>3</v>
      </c>
      <c r="F23" s="14">
        <f t="shared" si="15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40" t="s">
        <v>34</v>
      </c>
      <c r="E24" s="25">
        <v>3</v>
      </c>
      <c r="F24" s="14">
        <f t="shared" si="15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42" t="s">
        <v>36</v>
      </c>
      <c r="E25" s="25">
        <v>3</v>
      </c>
      <c r="F25" s="14">
        <f t="shared" si="15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40" t="s">
        <v>37</v>
      </c>
      <c r="E26" s="25">
        <v>3</v>
      </c>
      <c r="F26" s="14">
        <f t="shared" si="15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42" t="s">
        <v>39</v>
      </c>
      <c r="E27" s="27" t="s">
        <v>26</v>
      </c>
      <c r="F27" s="14" t="s">
        <v>26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40" t="s">
        <v>40</v>
      </c>
      <c r="E28" s="28">
        <v>3</v>
      </c>
      <c r="F28" s="14">
        <f t="shared" si="15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42" t="s">
        <v>42</v>
      </c>
      <c r="E29" s="28">
        <v>3</v>
      </c>
      <c r="F29" s="14">
        <f t="shared" si="15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28">
        <v>3</v>
      </c>
      <c r="F30" s="14">
        <f t="shared" si="15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42" t="s">
        <v>45</v>
      </c>
      <c r="E31" s="28">
        <v>3</v>
      </c>
      <c r="F31" s="14">
        <f t="shared" si="15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42" t="s">
        <v>46</v>
      </c>
      <c r="E32" s="28">
        <v>3</v>
      </c>
      <c r="F32" s="14">
        <f t="shared" si="15"/>
        <v>0</v>
      </c>
      <c r="G32" s="11"/>
      <c r="H32" s="11"/>
      <c r="I32" s="6"/>
      <c r="J32" s="7"/>
    </row>
    <row r="33" ht="37.5" customHeight="1">
      <c r="B33" s="8"/>
      <c r="C33" s="6"/>
      <c r="D33" s="42" t="s">
        <v>47</v>
      </c>
      <c r="E33" s="28">
        <v>3</v>
      </c>
      <c r="F33" s="14">
        <f t="shared" si="15"/>
        <v>0</v>
      </c>
      <c r="G33" s="11"/>
      <c r="H33" s="11"/>
      <c r="I33" s="6"/>
      <c r="J33" s="7"/>
    </row>
    <row r="34" ht="45.75" customHeight="1">
      <c r="B34" s="8"/>
      <c r="C34" s="6"/>
      <c r="D34" s="42" t="s">
        <v>48</v>
      </c>
      <c r="E34" s="28">
        <v>3</v>
      </c>
      <c r="F34" s="14">
        <f t="shared" si="15"/>
        <v>0</v>
      </c>
      <c r="G34" s="11"/>
      <c r="H34" s="11"/>
      <c r="I34" s="6"/>
      <c r="J34" s="7"/>
    </row>
    <row r="35" ht="5.25" customHeight="1">
      <c r="B35" s="3"/>
      <c r="G35" s="35"/>
    </row>
    <row r="36" ht="96.75" customHeight="1">
      <c r="B36" s="17" t="s">
        <v>49</v>
      </c>
      <c r="C36" s="7"/>
      <c r="D36" s="29"/>
      <c r="E36" s="30"/>
      <c r="F36" s="31" t="s">
        <v>50</v>
      </c>
    </row>
    <row r="37" ht="48.75" customHeight="1">
      <c r="B37" s="7"/>
      <c r="C37" s="7"/>
      <c r="D37" s="21" t="s">
        <v>51</v>
      </c>
      <c r="E37" s="7"/>
      <c r="F37" s="21" t="s">
        <v>52</v>
      </c>
    </row>
    <row r="38" ht="49.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L37" activeCellId="0" sqref="L37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78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79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</v>
      </c>
      <c r="H18" s="11">
        <f>ROUND((G18*0.1+G22*0.4+G24*0.2+G25*0.1+G27*0.05+G29*0.05+G31*0.1),2)</f>
        <v>2.8999999999999999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3.75" customHeight="1">
      <c r="B19" s="8"/>
      <c r="C19" s="6"/>
      <c r="D19" s="9" t="s">
        <v>27</v>
      </c>
      <c r="E19" s="25">
        <v>3</v>
      </c>
      <c r="F19" s="13">
        <f t="shared" ref="F19:F34" si="16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25">
        <v>0</v>
      </c>
      <c r="F20" s="13">
        <f t="shared" si="16"/>
        <v>100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25">
        <v>3</v>
      </c>
      <c r="F21" s="13">
        <f t="shared" si="16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25">
        <v>3</v>
      </c>
      <c r="F22" s="13">
        <f t="shared" si="16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25">
        <v>3</v>
      </c>
      <c r="F23" s="13">
        <f t="shared" si="16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25">
        <v>3</v>
      </c>
      <c r="F24" s="14">
        <f t="shared" si="16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25">
        <v>3</v>
      </c>
      <c r="F25" s="13">
        <f t="shared" si="16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25">
        <v>3</v>
      </c>
      <c r="F26" s="13">
        <f t="shared" si="16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27" t="s">
        <v>26</v>
      </c>
      <c r="F27" s="13" t="s">
        <v>26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28">
        <v>3</v>
      </c>
      <c r="F28" s="13">
        <f t="shared" si="16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28">
        <v>3</v>
      </c>
      <c r="F29" s="13">
        <f t="shared" si="16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28">
        <v>3</v>
      </c>
      <c r="F30" s="13">
        <f t="shared" si="16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28">
        <v>3</v>
      </c>
      <c r="F31" s="13">
        <f t="shared" si="16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28">
        <v>3</v>
      </c>
      <c r="F32" s="13">
        <f t="shared" si="16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28">
        <v>3</v>
      </c>
      <c r="F33" s="13">
        <f t="shared" si="16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28">
        <v>3</v>
      </c>
      <c r="F34" s="13">
        <f t="shared" si="16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29"/>
      <c r="E36" s="30"/>
      <c r="F36" s="31" t="s">
        <v>50</v>
      </c>
    </row>
    <row r="37" ht="36" customHeight="1">
      <c r="B37" s="7"/>
      <c r="C37" s="7"/>
      <c r="D37" s="21" t="s">
        <v>51</v>
      </c>
      <c r="E37" s="7"/>
      <c r="F37" s="21" t="s">
        <v>52</v>
      </c>
    </row>
    <row r="38" ht="68.2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M37" activeCellId="0" sqref="M37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78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80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</v>
      </c>
      <c r="H18" s="11">
        <f>ROUND((G18*0.1+G22*0.4+G24*0.2+G25*0.1+G27*0.05+G29*0.05+G31*0.1),2)</f>
        <v>2.8999999999999999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0" customHeight="1">
      <c r="B19" s="8"/>
      <c r="C19" s="6"/>
      <c r="D19" s="9" t="s">
        <v>27</v>
      </c>
      <c r="E19" s="25">
        <v>3</v>
      </c>
      <c r="F19" s="13">
        <f t="shared" ref="F19:F34" si="17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25">
        <v>0</v>
      </c>
      <c r="F20" s="13">
        <f t="shared" si="17"/>
        <v>100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25">
        <v>3</v>
      </c>
      <c r="F21" s="13">
        <f t="shared" si="17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25">
        <v>3</v>
      </c>
      <c r="F22" s="13">
        <f t="shared" si="17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25">
        <v>3</v>
      </c>
      <c r="F23" s="13">
        <f t="shared" si="17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25">
        <v>3</v>
      </c>
      <c r="F24" s="14">
        <f t="shared" si="17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25">
        <v>3</v>
      </c>
      <c r="F25" s="13">
        <f t="shared" si="17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25">
        <v>3</v>
      </c>
      <c r="F26" s="13">
        <f t="shared" si="17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13" t="s">
        <v>26</v>
      </c>
      <c r="F27" s="13" t="s">
        <v>26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12">
        <v>3</v>
      </c>
      <c r="F28" s="13">
        <f t="shared" si="17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12">
        <v>3</v>
      </c>
      <c r="F29" s="13">
        <f t="shared" si="17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16">
        <v>3</v>
      </c>
      <c r="F30" s="13">
        <f t="shared" si="17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0">
        <v>3</v>
      </c>
      <c r="F31" s="13">
        <f t="shared" si="17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0">
        <v>3</v>
      </c>
      <c r="F32" s="13">
        <f t="shared" si="17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0">
        <v>3</v>
      </c>
      <c r="F33" s="13">
        <f t="shared" si="17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0">
        <v>3</v>
      </c>
      <c r="F34" s="13">
        <f t="shared" si="17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29"/>
      <c r="E36" s="30"/>
      <c r="F36" s="31" t="s">
        <v>50</v>
      </c>
    </row>
    <row r="37" ht="45.75" customHeight="1">
      <c r="B37" s="7"/>
      <c r="C37" s="7"/>
      <c r="D37" s="21" t="s">
        <v>51</v>
      </c>
      <c r="E37" s="7"/>
      <c r="F37" s="21" t="s">
        <v>52</v>
      </c>
    </row>
    <row r="38" ht="60.7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L18" activeCellId="0" sqref="L18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56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57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2.3333333333333335</v>
      </c>
      <c r="H18" s="24">
        <f>ROUND((G18*0.1+G22*0.4+G24*0.2+G25*0.1+G27*0.05+G29*0.05+G31*0.1),2)</f>
        <v>2.9300000000000002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95.75" customHeight="1">
      <c r="B19" s="8"/>
      <c r="C19" s="6"/>
      <c r="D19" s="9" t="s">
        <v>27</v>
      </c>
      <c r="E19" s="25">
        <v>3</v>
      </c>
      <c r="F19" s="13">
        <f t="shared" ref="F19:F34" si="1">(E19/3*100-100)*-1</f>
        <v>0</v>
      </c>
      <c r="G19" s="11"/>
      <c r="H19" s="24"/>
      <c r="I19" s="6"/>
      <c r="J19" s="7"/>
    </row>
    <row r="20" ht="35.25" customHeight="1">
      <c r="B20" s="8"/>
      <c r="C20" s="6"/>
      <c r="D20" s="9" t="s">
        <v>28</v>
      </c>
      <c r="E20" s="25">
        <v>1</v>
      </c>
      <c r="F20" s="13">
        <f t="shared" si="1"/>
        <v>66.666666666666671</v>
      </c>
      <c r="G20" s="11"/>
      <c r="H20" s="24"/>
      <c r="I20" s="6"/>
      <c r="J20" s="7"/>
    </row>
    <row r="21" ht="28.5" customHeight="1">
      <c r="B21" s="8"/>
      <c r="C21" s="6"/>
      <c r="D21" s="9" t="s">
        <v>29</v>
      </c>
      <c r="E21" s="25">
        <v>3</v>
      </c>
      <c r="F21" s="13">
        <f t="shared" si="1"/>
        <v>0</v>
      </c>
      <c r="G21" s="11"/>
      <c r="H21" s="24"/>
      <c r="I21" s="6"/>
      <c r="J21" s="7"/>
    </row>
    <row r="22" ht="29.25" customHeight="1">
      <c r="B22" s="8"/>
      <c r="C22" s="6" t="s">
        <v>30</v>
      </c>
      <c r="D22" s="9" t="s">
        <v>31</v>
      </c>
      <c r="E22" s="25">
        <v>3</v>
      </c>
      <c r="F22" s="13">
        <f t="shared" si="1"/>
        <v>0</v>
      </c>
      <c r="G22" s="11">
        <f>(E22+E23)/2</f>
        <v>3</v>
      </c>
      <c r="H22" s="24"/>
      <c r="I22" s="6"/>
      <c r="J22" s="7"/>
    </row>
    <row r="23" ht="49.5" customHeight="1">
      <c r="B23" s="8"/>
      <c r="C23" s="6"/>
      <c r="D23" s="9" t="s">
        <v>32</v>
      </c>
      <c r="E23" s="25">
        <v>3</v>
      </c>
      <c r="F23" s="13">
        <f t="shared" si="1"/>
        <v>0</v>
      </c>
      <c r="G23" s="11"/>
      <c r="H23" s="24"/>
      <c r="I23" s="6"/>
      <c r="J23" s="7"/>
    </row>
    <row r="24" ht="53.25" customHeight="1">
      <c r="B24" s="8"/>
      <c r="C24" s="6" t="s">
        <v>33</v>
      </c>
      <c r="D24" s="9" t="s">
        <v>34</v>
      </c>
      <c r="E24" s="25">
        <v>3</v>
      </c>
      <c r="F24" s="13">
        <f t="shared" si="1"/>
        <v>0</v>
      </c>
      <c r="G24" s="11">
        <f>E24</f>
        <v>3</v>
      </c>
      <c r="H24" s="24"/>
      <c r="I24" s="6"/>
      <c r="J24" s="7"/>
    </row>
    <row r="25" ht="37.5" customHeight="1">
      <c r="B25" s="8"/>
      <c r="C25" s="6" t="s">
        <v>35</v>
      </c>
      <c r="D25" s="8" t="s">
        <v>36</v>
      </c>
      <c r="E25" s="25">
        <v>3</v>
      </c>
      <c r="F25" s="13">
        <f t="shared" si="1"/>
        <v>0</v>
      </c>
      <c r="G25" s="11">
        <f>(E25+E26)/2</f>
        <v>3</v>
      </c>
      <c r="H25" s="24"/>
      <c r="I25" s="6"/>
      <c r="J25" s="26"/>
    </row>
    <row r="26" ht="60.75" customHeight="1">
      <c r="B26" s="8"/>
      <c r="C26" s="6"/>
      <c r="D26" s="9" t="s">
        <v>37</v>
      </c>
      <c r="E26" s="25">
        <v>3</v>
      </c>
      <c r="F26" s="13">
        <f t="shared" si="1"/>
        <v>0</v>
      </c>
      <c r="G26" s="11"/>
      <c r="H26" s="24"/>
      <c r="I26" s="6"/>
      <c r="J26" s="7"/>
    </row>
    <row r="27" ht="43.5" customHeight="1">
      <c r="B27" s="8"/>
      <c r="C27" s="6" t="s">
        <v>38</v>
      </c>
      <c r="D27" s="8" t="s">
        <v>39</v>
      </c>
      <c r="E27" s="27" t="s">
        <v>26</v>
      </c>
      <c r="F27" s="13" t="s">
        <v>26</v>
      </c>
      <c r="G27" s="11">
        <f>E28</f>
        <v>3</v>
      </c>
      <c r="H27" s="24"/>
      <c r="I27" s="6"/>
      <c r="J27" s="7"/>
    </row>
    <row r="28" ht="73.5" customHeight="1">
      <c r="B28" s="8"/>
      <c r="C28" s="6"/>
      <c r="D28" s="9" t="s">
        <v>40</v>
      </c>
      <c r="E28" s="28">
        <v>3</v>
      </c>
      <c r="F28" s="13">
        <f t="shared" si="1"/>
        <v>0</v>
      </c>
      <c r="G28" s="11"/>
      <c r="H28" s="24"/>
      <c r="I28" s="6"/>
      <c r="J28" s="7"/>
    </row>
    <row r="29" ht="46.5" customHeight="1">
      <c r="B29" s="8"/>
      <c r="C29" s="6" t="s">
        <v>41</v>
      </c>
      <c r="D29" s="8" t="s">
        <v>42</v>
      </c>
      <c r="E29" s="28">
        <v>3</v>
      </c>
      <c r="F29" s="13">
        <f t="shared" si="1"/>
        <v>0</v>
      </c>
      <c r="G29" s="11">
        <f>(E29+E30)/2</f>
        <v>3</v>
      </c>
      <c r="H29" s="24"/>
      <c r="I29" s="6"/>
      <c r="J29" s="7"/>
    </row>
    <row r="30" ht="33.75" customHeight="1">
      <c r="B30" s="8"/>
      <c r="C30" s="6"/>
      <c r="D30" s="8" t="s">
        <v>43</v>
      </c>
      <c r="E30" s="28">
        <v>3</v>
      </c>
      <c r="F30" s="13">
        <f t="shared" si="1"/>
        <v>0</v>
      </c>
      <c r="G30" s="11"/>
      <c r="H30" s="24"/>
      <c r="I30" s="6"/>
      <c r="J30" s="7"/>
    </row>
    <row r="31" ht="33" customHeight="1">
      <c r="B31" s="8"/>
      <c r="C31" s="6" t="s">
        <v>44</v>
      </c>
      <c r="D31" s="8" t="s">
        <v>45</v>
      </c>
      <c r="E31" s="28">
        <v>3</v>
      </c>
      <c r="F31" s="13">
        <f t="shared" si="1"/>
        <v>0</v>
      </c>
      <c r="G31" s="11">
        <f>(E31+E32+E33+E34)/4</f>
        <v>3</v>
      </c>
      <c r="H31" s="24"/>
      <c r="I31" s="6"/>
      <c r="J31" s="7"/>
    </row>
    <row r="32" ht="36.75" customHeight="1">
      <c r="B32" s="8"/>
      <c r="C32" s="6"/>
      <c r="D32" s="8" t="s">
        <v>46</v>
      </c>
      <c r="E32" s="28">
        <v>3</v>
      </c>
      <c r="F32" s="13">
        <f t="shared" si="1"/>
        <v>0</v>
      </c>
      <c r="G32" s="11"/>
      <c r="H32" s="24"/>
      <c r="I32" s="6"/>
      <c r="J32" s="7"/>
    </row>
    <row r="33" ht="37.5" customHeight="1">
      <c r="B33" s="8"/>
      <c r="C33" s="6"/>
      <c r="D33" s="8" t="s">
        <v>47</v>
      </c>
      <c r="E33" s="28">
        <v>3</v>
      </c>
      <c r="F33" s="13">
        <f t="shared" si="1"/>
        <v>0</v>
      </c>
      <c r="G33" s="11"/>
      <c r="H33" s="24"/>
      <c r="I33" s="6"/>
      <c r="J33" s="7"/>
    </row>
    <row r="34" ht="45.75" customHeight="1">
      <c r="B34" s="8"/>
      <c r="C34" s="6"/>
      <c r="D34" s="8" t="s">
        <v>48</v>
      </c>
      <c r="E34" s="28">
        <v>3</v>
      </c>
      <c r="F34" s="13">
        <f t="shared" si="1"/>
        <v>0</v>
      </c>
      <c r="G34" s="11"/>
      <c r="H34" s="24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29"/>
      <c r="E36" s="30"/>
      <c r="F36" s="31" t="s">
        <v>50</v>
      </c>
    </row>
    <row r="37" ht="49.5" customHeight="1">
      <c r="B37" s="7"/>
      <c r="C37" s="7"/>
      <c r="D37" s="21" t="s">
        <v>51</v>
      </c>
      <c r="E37" s="7"/>
      <c r="F37" s="21" t="s">
        <v>52</v>
      </c>
    </row>
    <row r="38" ht="69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B42" activeCellId="0" sqref="B42"/>
    </sheetView>
  </sheetViews>
  <sheetFormatPr defaultRowHeight="14.25"/>
  <cols>
    <col customWidth="1" min="2" max="2" width="22"/>
    <col customWidth="1" min="3" max="3" width="21.42578125"/>
    <col customWidth="1" min="4" max="4" width="37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62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81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</v>
      </c>
      <c r="H18" s="11">
        <f>ROUND((G18*0.1+G22*0.4+G24*0.2+G25*0.1+G27*0.05+G29*0.05+G31*0.1),2)</f>
        <v>2.8999999999999999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61.25" customHeight="1">
      <c r="B19" s="8"/>
      <c r="C19" s="6"/>
      <c r="D19" s="9" t="s">
        <v>27</v>
      </c>
      <c r="E19" s="25">
        <v>3</v>
      </c>
      <c r="F19" s="13">
        <f t="shared" ref="F19:F34" si="18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25">
        <v>0</v>
      </c>
      <c r="F20" s="13">
        <f t="shared" si="18"/>
        <v>100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25">
        <v>3</v>
      </c>
      <c r="F21" s="13">
        <f t="shared" si="18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25">
        <v>3</v>
      </c>
      <c r="F22" s="13">
        <f t="shared" si="18"/>
        <v>0</v>
      </c>
      <c r="G22" s="11">
        <f>(E22+E23)/2</f>
        <v>3</v>
      </c>
      <c r="H22" s="11"/>
      <c r="I22" s="6"/>
      <c r="J22" s="7"/>
      <c r="O22" s="23"/>
    </row>
    <row r="23" ht="49.5" customHeight="1">
      <c r="B23" s="8"/>
      <c r="C23" s="6"/>
      <c r="D23" s="9" t="s">
        <v>32</v>
      </c>
      <c r="E23" s="25">
        <v>3</v>
      </c>
      <c r="F23" s="13">
        <f t="shared" si="18"/>
        <v>0</v>
      </c>
      <c r="G23" s="11"/>
      <c r="H23" s="11"/>
      <c r="I23" s="6"/>
      <c r="J23" s="7"/>
    </row>
    <row r="24" ht="57" customHeight="1">
      <c r="B24" s="8"/>
      <c r="C24" s="6" t="s">
        <v>33</v>
      </c>
      <c r="D24" s="9" t="s">
        <v>34</v>
      </c>
      <c r="E24" s="25">
        <v>3</v>
      </c>
      <c r="F24" s="14">
        <f t="shared" si="18"/>
        <v>0</v>
      </c>
      <c r="G24" s="11">
        <f>E24</f>
        <v>3</v>
      </c>
      <c r="H24" s="11"/>
      <c r="I24" s="6"/>
      <c r="J24" s="7"/>
    </row>
    <row r="25" ht="51.75" customHeight="1">
      <c r="B25" s="8"/>
      <c r="C25" s="6" t="s">
        <v>35</v>
      </c>
      <c r="D25" s="8" t="s">
        <v>36</v>
      </c>
      <c r="E25" s="25">
        <v>3</v>
      </c>
      <c r="F25" s="13">
        <f t="shared" si="18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25">
        <v>3</v>
      </c>
      <c r="F26" s="13">
        <f t="shared" si="18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27" t="s">
        <v>26</v>
      </c>
      <c r="F27" s="13" t="s">
        <v>26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12">
        <v>3</v>
      </c>
      <c r="F28" s="13">
        <f t="shared" si="18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12">
        <v>3</v>
      </c>
      <c r="F29" s="13">
        <f t="shared" si="18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12">
        <v>3</v>
      </c>
      <c r="F30" s="13">
        <f t="shared" si="18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2">
        <v>3</v>
      </c>
      <c r="F31" s="13">
        <f t="shared" si="18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2">
        <v>3</v>
      </c>
      <c r="F32" s="13">
        <f t="shared" si="18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2">
        <v>3</v>
      </c>
      <c r="F33" s="13">
        <f t="shared" si="18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2">
        <v>3</v>
      </c>
      <c r="F34" s="13">
        <f t="shared" si="18"/>
        <v>0</v>
      </c>
      <c r="G34" s="11"/>
      <c r="H34" s="11"/>
      <c r="I34" s="6"/>
      <c r="J34" s="7"/>
    </row>
    <row r="35" ht="5.25" customHeight="1">
      <c r="B35" s="3"/>
    </row>
    <row r="36" ht="138" customHeight="1">
      <c r="B36" s="17" t="s">
        <v>49</v>
      </c>
      <c r="C36" s="7"/>
      <c r="D36" s="29"/>
      <c r="E36" s="30"/>
      <c r="F36" s="31" t="s">
        <v>50</v>
      </c>
    </row>
    <row r="37" ht="42" customHeight="1">
      <c r="B37" s="7"/>
      <c r="C37" s="7"/>
      <c r="D37" s="21" t="s">
        <v>51</v>
      </c>
      <c r="E37" s="7"/>
      <c r="F37" s="21" t="s">
        <v>52</v>
      </c>
    </row>
    <row r="38" ht="68.2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3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K37" activeCellId="0" sqref="K37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56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82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</v>
      </c>
      <c r="H18" s="11">
        <f>ROUND((G18*0.1+G22*0.4+G24*0.2+G25*0.1+G27*0.05+G29*0.05+G31*0.1),2)</f>
        <v>2.8999999999999999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7.5" customHeight="1">
      <c r="B19" s="8"/>
      <c r="C19" s="6"/>
      <c r="D19" s="9" t="s">
        <v>27</v>
      </c>
      <c r="E19" s="12">
        <v>3</v>
      </c>
      <c r="F19" s="13">
        <f t="shared" ref="F19:F34" si="19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12">
        <v>0</v>
      </c>
      <c r="F20" s="13">
        <f t="shared" si="19"/>
        <v>100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12">
        <v>3</v>
      </c>
      <c r="F21" s="13">
        <f t="shared" si="19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12">
        <v>3</v>
      </c>
      <c r="F22" s="13">
        <f t="shared" si="19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12">
        <v>3</v>
      </c>
      <c r="F23" s="13">
        <f t="shared" si="19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12">
        <v>3</v>
      </c>
      <c r="F24" s="14">
        <f t="shared" si="19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12">
        <v>3</v>
      </c>
      <c r="F25" s="13">
        <f t="shared" si="19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12">
        <v>3</v>
      </c>
      <c r="F26" s="13">
        <f t="shared" si="19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15" t="s">
        <v>26</v>
      </c>
      <c r="F27" s="13" t="s">
        <v>26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12">
        <v>3</v>
      </c>
      <c r="F28" s="13">
        <f t="shared" si="19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12">
        <v>3</v>
      </c>
      <c r="F29" s="13">
        <f t="shared" si="19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16">
        <v>3</v>
      </c>
      <c r="F30" s="13">
        <f t="shared" si="19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0">
        <v>3</v>
      </c>
      <c r="F31" s="13">
        <f t="shared" si="19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0">
        <v>3</v>
      </c>
      <c r="F32" s="13">
        <f t="shared" si="19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0">
        <v>3</v>
      </c>
      <c r="F33" s="13">
        <f t="shared" si="19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0">
        <v>3</v>
      </c>
      <c r="F34" s="13">
        <f t="shared" si="19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29"/>
      <c r="E36" s="30"/>
      <c r="F36" s="31" t="s">
        <v>50</v>
      </c>
    </row>
    <row r="37" ht="57.75" customHeight="1">
      <c r="B37" s="7"/>
      <c r="C37" s="7"/>
      <c r="D37" s="21" t="s">
        <v>51</v>
      </c>
      <c r="E37" s="7"/>
      <c r="F37" s="21" t="s">
        <v>52</v>
      </c>
    </row>
    <row r="38" ht="69.7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B42" activeCellId="0" sqref="B42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62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83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</v>
      </c>
      <c r="H18" s="11">
        <f>ROUND((G18*0.1+G22*0.4+G24*0.2+G25*0.1+G27*0.05+G29*0.05+G31*0.1),2)</f>
        <v>2.8999999999999999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3" customHeight="1">
      <c r="B19" s="8"/>
      <c r="C19" s="6"/>
      <c r="D19" s="9" t="s">
        <v>27</v>
      </c>
      <c r="E19" s="12">
        <v>3</v>
      </c>
      <c r="F19" s="13">
        <f t="shared" ref="F19:F34" si="20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12">
        <v>0</v>
      </c>
      <c r="F20" s="13">
        <f t="shared" si="20"/>
        <v>100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12">
        <v>3</v>
      </c>
      <c r="F21" s="13">
        <f t="shared" si="20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12">
        <v>3</v>
      </c>
      <c r="F22" s="13">
        <f t="shared" si="20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12">
        <v>3</v>
      </c>
      <c r="F23" s="13">
        <f t="shared" si="20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12">
        <v>3</v>
      </c>
      <c r="F24" s="14">
        <f t="shared" si="20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12">
        <v>3</v>
      </c>
      <c r="F25" s="13">
        <f t="shared" si="20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12">
        <v>3</v>
      </c>
      <c r="F26" s="13">
        <f t="shared" si="20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32" t="s">
        <v>60</v>
      </c>
      <c r="F27" s="13" t="s">
        <v>60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12">
        <v>3</v>
      </c>
      <c r="F28" s="13">
        <f t="shared" si="20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12">
        <v>3</v>
      </c>
      <c r="F29" s="13">
        <f t="shared" si="20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16">
        <v>3</v>
      </c>
      <c r="F30" s="13">
        <f t="shared" si="20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0">
        <v>3</v>
      </c>
      <c r="F31" s="13">
        <f t="shared" si="20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0">
        <v>3</v>
      </c>
      <c r="F32" s="13">
        <f t="shared" si="20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0">
        <v>3</v>
      </c>
      <c r="F33" s="13">
        <f t="shared" si="20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0">
        <v>3</v>
      </c>
      <c r="F34" s="13">
        <f t="shared" si="20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29"/>
      <c r="E36" s="30"/>
      <c r="F36" s="31" t="s">
        <v>50</v>
      </c>
    </row>
    <row r="37" ht="43.5" customHeight="1">
      <c r="B37" s="7"/>
      <c r="C37" s="7"/>
      <c r="D37" s="21" t="s">
        <v>51</v>
      </c>
      <c r="E37" s="7"/>
      <c r="F37" s="21" t="s">
        <v>52</v>
      </c>
    </row>
    <row r="38" ht="59.2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Q18" activeCellId="0" sqref="Q18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62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84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</v>
      </c>
      <c r="H18" s="11">
        <f>ROUND((G18*0.1+G22*0.4+G24*0.2+G25*0.1+G27*0.05+G29*0.05+G31*0.1),2)</f>
        <v>2.8999999999999999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3" customHeight="1">
      <c r="B19" s="8"/>
      <c r="C19" s="6"/>
      <c r="D19" s="9" t="s">
        <v>27</v>
      </c>
      <c r="E19" s="47">
        <v>3</v>
      </c>
      <c r="F19" s="13">
        <f t="shared" ref="F19:F34" si="21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47">
        <v>0</v>
      </c>
      <c r="F20" s="13">
        <f t="shared" si="21"/>
        <v>100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47">
        <v>3</v>
      </c>
      <c r="F21" s="13">
        <f t="shared" si="21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47">
        <v>3</v>
      </c>
      <c r="F22" s="13">
        <f t="shared" si="21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47">
        <v>3</v>
      </c>
      <c r="F23" s="13">
        <f t="shared" si="21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47">
        <v>3</v>
      </c>
      <c r="F24" s="14">
        <f t="shared" si="21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47">
        <v>3</v>
      </c>
      <c r="F25" s="13">
        <f t="shared" si="21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47">
        <v>3</v>
      </c>
      <c r="F26" s="13">
        <f t="shared" si="21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48" t="s">
        <v>60</v>
      </c>
      <c r="F27" s="13" t="s">
        <v>60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47">
        <v>3</v>
      </c>
      <c r="F28" s="13">
        <f t="shared" si="21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47">
        <v>3</v>
      </c>
      <c r="F29" s="13">
        <f t="shared" si="21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49">
        <v>3</v>
      </c>
      <c r="F30" s="13">
        <f t="shared" si="21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50">
        <v>3</v>
      </c>
      <c r="F31" s="13">
        <f t="shared" si="21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50">
        <v>3</v>
      </c>
      <c r="F32" s="13">
        <f t="shared" si="21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50">
        <v>3</v>
      </c>
      <c r="F33" s="13">
        <f t="shared" si="21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50">
        <v>3</v>
      </c>
      <c r="F34" s="13">
        <f t="shared" si="21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18"/>
      <c r="E36" s="19"/>
      <c r="F36" s="20" t="s">
        <v>50</v>
      </c>
    </row>
    <row r="37" ht="39.75" customHeight="1">
      <c r="B37" s="7"/>
      <c r="C37" s="7"/>
      <c r="D37" s="21" t="s">
        <v>51</v>
      </c>
      <c r="E37" s="7"/>
      <c r="F37" s="21" t="s">
        <v>52</v>
      </c>
    </row>
    <row r="38" ht="63.7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B42" activeCellId="0" sqref="B42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85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86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</v>
      </c>
      <c r="H18" s="11">
        <f>ROUND((G18*0.1+G22*0.4+G24*0.2+G25*0.1+G27*0.05+G29*0.05+G31*0.1),2)</f>
        <v>2.8999999999999999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92" customHeight="1">
      <c r="B19" s="8"/>
      <c r="C19" s="6"/>
      <c r="D19" s="9" t="s">
        <v>27</v>
      </c>
      <c r="E19" s="51">
        <v>3</v>
      </c>
      <c r="F19" s="13">
        <f t="shared" ref="F19:F34" si="22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51">
        <v>0</v>
      </c>
      <c r="F20" s="13">
        <f t="shared" si="22"/>
        <v>100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51">
        <v>3</v>
      </c>
      <c r="F21" s="13">
        <f t="shared" si="22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51">
        <v>3</v>
      </c>
      <c r="F22" s="13">
        <f t="shared" si="22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51">
        <v>3</v>
      </c>
      <c r="F23" s="13">
        <f t="shared" si="22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51">
        <v>3</v>
      </c>
      <c r="F24" s="14">
        <f t="shared" si="22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51">
        <v>3</v>
      </c>
      <c r="F25" s="13">
        <f t="shared" si="22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51">
        <v>3</v>
      </c>
      <c r="F26" s="13">
        <f t="shared" si="22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15" t="s">
        <v>60</v>
      </c>
      <c r="F27" s="13" t="s">
        <v>60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51">
        <v>3</v>
      </c>
      <c r="F28" s="13">
        <f t="shared" si="22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51">
        <v>3</v>
      </c>
      <c r="F29" s="13">
        <f t="shared" si="22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52">
        <v>3</v>
      </c>
      <c r="F30" s="13">
        <f t="shared" si="22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53">
        <v>3</v>
      </c>
      <c r="F31" s="13">
        <f t="shared" si="22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53">
        <v>3</v>
      </c>
      <c r="F32" s="13">
        <f t="shared" si="22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53">
        <v>3</v>
      </c>
      <c r="F33" s="13">
        <f t="shared" si="22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53">
        <v>3</v>
      </c>
      <c r="F34" s="13">
        <f t="shared" si="22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18"/>
      <c r="E36" s="19"/>
      <c r="F36" s="20" t="s">
        <v>50</v>
      </c>
    </row>
    <row r="37" ht="27" customHeight="1">
      <c r="B37" s="7"/>
      <c r="C37" s="7"/>
      <c r="D37" s="21" t="s">
        <v>51</v>
      </c>
      <c r="E37" s="7"/>
      <c r="F37" s="21" t="s">
        <v>52</v>
      </c>
    </row>
    <row r="38" ht="69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E29" activeCellId="0" sqref="E29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87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88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</v>
      </c>
      <c r="H18" s="11">
        <f>ROUND((G18*0.1+G22*0.4+G24*0.2+G25*0.1+G27*0.05+G29*0.05+G31*0.1),2)</f>
        <v>2.8999999999999999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6.75" customHeight="1">
      <c r="B19" s="8"/>
      <c r="C19" s="6"/>
      <c r="D19" s="9" t="s">
        <v>27</v>
      </c>
      <c r="E19" s="54">
        <v>3</v>
      </c>
      <c r="F19" s="13">
        <f t="shared" ref="F19:F34" si="23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54">
        <v>0</v>
      </c>
      <c r="F20" s="13">
        <f t="shared" si="23"/>
        <v>100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54">
        <v>3</v>
      </c>
      <c r="F21" s="13">
        <f t="shared" si="23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54">
        <v>3</v>
      </c>
      <c r="F22" s="13">
        <f t="shared" si="23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54">
        <v>3</v>
      </c>
      <c r="F23" s="13">
        <f t="shared" si="23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54">
        <v>3</v>
      </c>
      <c r="F24" s="14">
        <f t="shared" si="23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54">
        <v>3</v>
      </c>
      <c r="F25" s="13">
        <f t="shared" si="23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54">
        <v>3</v>
      </c>
      <c r="F26" s="13">
        <f t="shared" si="23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15" t="s">
        <v>26</v>
      </c>
      <c r="F27" s="15" t="s">
        <v>26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54">
        <v>3</v>
      </c>
      <c r="F28" s="13">
        <f t="shared" si="23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54">
        <v>3</v>
      </c>
      <c r="F29" s="13">
        <f t="shared" si="23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55">
        <v>3</v>
      </c>
      <c r="F30" s="13">
        <f t="shared" si="23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0">
        <v>3</v>
      </c>
      <c r="F31" s="13">
        <f t="shared" si="23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0">
        <v>3</v>
      </c>
      <c r="F32" s="13">
        <f t="shared" si="23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0">
        <v>3</v>
      </c>
      <c r="F33" s="13">
        <f t="shared" si="23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0">
        <v>3</v>
      </c>
      <c r="F34" s="13">
        <f t="shared" si="23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18"/>
      <c r="E36" s="19"/>
      <c r="F36" s="20" t="s">
        <v>50</v>
      </c>
    </row>
    <row r="37" ht="30.75" customHeight="1">
      <c r="B37" s="7"/>
      <c r="C37" s="7"/>
      <c r="D37" s="21" t="s">
        <v>51</v>
      </c>
      <c r="E37" s="7"/>
      <c r="F37" s="21" t="s">
        <v>52</v>
      </c>
    </row>
    <row r="38" ht="70.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P37" activeCellId="0" sqref="P37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56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89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</v>
      </c>
      <c r="H18" s="11">
        <f>ROUND((G18*0.1+G22*0.4+G24*0.2+G25*0.1+G27*0.05+G29*0.05+G31*0.1),2)</f>
        <v>2.8999999999999999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6.75" customHeight="1">
      <c r="B19" s="8"/>
      <c r="C19" s="6"/>
      <c r="D19" s="9" t="s">
        <v>27</v>
      </c>
      <c r="E19" s="33">
        <v>3</v>
      </c>
      <c r="F19" s="13">
        <f t="shared" ref="F19:F34" si="24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33">
        <v>0</v>
      </c>
      <c r="F20" s="13">
        <f t="shared" si="24"/>
        <v>100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33">
        <v>3</v>
      </c>
      <c r="F21" s="13">
        <f t="shared" si="24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33">
        <v>3</v>
      </c>
      <c r="F22" s="13">
        <f t="shared" si="24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33">
        <v>3</v>
      </c>
      <c r="F23" s="13">
        <f t="shared" si="24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33">
        <v>3</v>
      </c>
      <c r="F24" s="14">
        <f t="shared" si="24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33">
        <v>3</v>
      </c>
      <c r="F25" s="13">
        <f t="shared" si="24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33">
        <v>3</v>
      </c>
      <c r="F26" s="13">
        <f t="shared" si="24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15" t="s">
        <v>60</v>
      </c>
      <c r="F27" s="13" t="s">
        <v>60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33">
        <v>3</v>
      </c>
      <c r="F28" s="13">
        <f t="shared" si="24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33">
        <v>3</v>
      </c>
      <c r="F29" s="13">
        <f t="shared" si="24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34">
        <v>3</v>
      </c>
      <c r="F30" s="13">
        <f t="shared" si="24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0">
        <v>3</v>
      </c>
      <c r="F31" s="13">
        <f t="shared" si="24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0">
        <v>3</v>
      </c>
      <c r="F32" s="13">
        <f t="shared" si="24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0">
        <v>3</v>
      </c>
      <c r="F33" s="13">
        <f t="shared" si="24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0">
        <v>3</v>
      </c>
      <c r="F34" s="13">
        <f t="shared" si="24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18"/>
      <c r="E36" s="19"/>
      <c r="F36" s="20" t="s">
        <v>50</v>
      </c>
    </row>
    <row r="37" ht="57.75" customHeight="1">
      <c r="B37" s="7"/>
      <c r="C37" s="7"/>
      <c r="D37" s="21" t="s">
        <v>51</v>
      </c>
      <c r="E37" s="7"/>
      <c r="F37" s="21" t="s">
        <v>52</v>
      </c>
    </row>
    <row r="38" ht="63.7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O38" activeCellId="0" sqref="O38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56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90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</v>
      </c>
      <c r="H18" s="11">
        <f>ROUND((G18*0.1+G22*0.4+G24*0.2+G25*0.1+G27*0.05+G29*0.05+G31*0.1),2)</f>
        <v>2.8999999999999999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76.25" customHeight="1">
      <c r="B19" s="8"/>
      <c r="C19" s="6"/>
      <c r="D19" s="9" t="s">
        <v>27</v>
      </c>
      <c r="E19" s="12">
        <v>3</v>
      </c>
      <c r="F19" s="13">
        <f t="shared" ref="F19:F34" si="25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12">
        <v>0</v>
      </c>
      <c r="F20" s="13">
        <f t="shared" si="25"/>
        <v>100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12">
        <v>3</v>
      </c>
      <c r="F21" s="13">
        <f t="shared" si="25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12">
        <v>3</v>
      </c>
      <c r="F22" s="13">
        <f t="shared" si="25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12">
        <v>3</v>
      </c>
      <c r="F23" s="13">
        <f t="shared" si="25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12">
        <v>3</v>
      </c>
      <c r="F24" s="14">
        <f t="shared" si="25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12">
        <v>3</v>
      </c>
      <c r="F25" s="13">
        <f t="shared" si="25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12">
        <v>3</v>
      </c>
      <c r="F26" s="13">
        <f t="shared" si="25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15" t="s">
        <v>26</v>
      </c>
      <c r="F27" s="15" t="s">
        <v>26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12">
        <v>3</v>
      </c>
      <c r="F28" s="13">
        <f t="shared" si="25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12">
        <v>3</v>
      </c>
      <c r="F29" s="13">
        <f t="shared" si="25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16">
        <v>3</v>
      </c>
      <c r="F30" s="13">
        <f t="shared" si="25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0">
        <v>3</v>
      </c>
      <c r="F31" s="13">
        <f t="shared" si="25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0">
        <v>3</v>
      </c>
      <c r="F32" s="13">
        <f t="shared" si="25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0">
        <v>3</v>
      </c>
      <c r="F33" s="13">
        <f t="shared" si="25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0">
        <v>3</v>
      </c>
      <c r="F34" s="13">
        <f t="shared" si="25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18"/>
      <c r="E36" s="19"/>
      <c r="F36" s="20" t="s">
        <v>50</v>
      </c>
    </row>
    <row r="37" ht="43.5" customHeight="1">
      <c r="B37" s="7"/>
      <c r="C37" s="7"/>
      <c r="D37" s="21" t="s">
        <v>51</v>
      </c>
      <c r="E37" s="7"/>
      <c r="F37" s="21" t="s">
        <v>52</v>
      </c>
    </row>
    <row r="38" ht="63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G27" activeCellId="0" sqref="G27:G28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1" t="s">
        <v>0</v>
      </c>
      <c r="J1" s="1"/>
    </row>
    <row r="2">
      <c r="I2" s="1" t="s">
        <v>1</v>
      </c>
      <c r="J2" s="1"/>
    </row>
    <row r="3">
      <c r="I3" s="1" t="s">
        <v>2</v>
      </c>
      <c r="J3" s="1"/>
    </row>
    <row r="4">
      <c r="I4" s="1" t="s">
        <v>3</v>
      </c>
      <c r="J4" s="1"/>
    </row>
    <row r="5">
      <c r="I5" s="1" t="s">
        <v>4</v>
      </c>
      <c r="J5" s="1"/>
    </row>
    <row r="6">
      <c r="I6" s="1" t="s">
        <v>5</v>
      </c>
      <c r="J6" s="1"/>
    </row>
    <row r="7">
      <c r="I7" s="1" t="s">
        <v>6</v>
      </c>
      <c r="J7" s="1"/>
    </row>
    <row r="8">
      <c r="I8" s="1" t="s">
        <v>7</v>
      </c>
      <c r="J8" s="1"/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91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92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</v>
      </c>
      <c r="H18" s="56">
        <f>ROUND((G18*0.1+G22*0.4+G24*0.2+G25*0.1+G27*0.05+G29*0.05+G31*0.1),2)</f>
        <v>2.8999999999999999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2.25" customHeight="1">
      <c r="B19" s="8"/>
      <c r="C19" s="6"/>
      <c r="D19" s="9" t="s">
        <v>27</v>
      </c>
      <c r="E19" s="25">
        <v>3</v>
      </c>
      <c r="F19" s="13">
        <f t="shared" ref="F19:F34" si="26">(E19/3*100-100)*-1</f>
        <v>0</v>
      </c>
      <c r="G19" s="11"/>
      <c r="H19" s="56"/>
      <c r="I19" s="6"/>
      <c r="J19" s="7"/>
    </row>
    <row r="20" ht="35.25" customHeight="1">
      <c r="B20" s="8"/>
      <c r="C20" s="6"/>
      <c r="D20" s="9" t="s">
        <v>28</v>
      </c>
      <c r="E20" s="25">
        <v>0</v>
      </c>
      <c r="F20" s="13">
        <f t="shared" si="26"/>
        <v>100</v>
      </c>
      <c r="G20" s="11"/>
      <c r="H20" s="56"/>
      <c r="I20" s="6"/>
      <c r="J20" s="7"/>
    </row>
    <row r="21" ht="28.5" customHeight="1">
      <c r="B21" s="8"/>
      <c r="C21" s="6"/>
      <c r="D21" s="9" t="s">
        <v>29</v>
      </c>
      <c r="E21" s="25">
        <v>3</v>
      </c>
      <c r="F21" s="13">
        <f t="shared" si="26"/>
        <v>0</v>
      </c>
      <c r="G21" s="11"/>
      <c r="H21" s="56"/>
      <c r="I21" s="6"/>
      <c r="J21" s="7"/>
    </row>
    <row r="22" ht="29.25" customHeight="1">
      <c r="B22" s="8"/>
      <c r="C22" s="6" t="s">
        <v>30</v>
      </c>
      <c r="D22" s="9" t="s">
        <v>31</v>
      </c>
      <c r="E22" s="25">
        <v>3</v>
      </c>
      <c r="F22" s="13">
        <f t="shared" si="26"/>
        <v>0</v>
      </c>
      <c r="G22" s="11">
        <f>(E22+E23)/2</f>
        <v>3</v>
      </c>
      <c r="H22" s="56"/>
      <c r="I22" s="6"/>
      <c r="J22" s="7"/>
    </row>
    <row r="23" ht="49.5" customHeight="1">
      <c r="B23" s="8"/>
      <c r="C23" s="6"/>
      <c r="D23" s="9" t="s">
        <v>32</v>
      </c>
      <c r="E23" s="25">
        <v>3</v>
      </c>
      <c r="F23" s="13">
        <f t="shared" si="26"/>
        <v>0</v>
      </c>
      <c r="G23" s="11"/>
      <c r="H23" s="56"/>
      <c r="I23" s="6"/>
      <c r="J23" s="7"/>
    </row>
    <row r="24" ht="53.25" customHeight="1">
      <c r="B24" s="8"/>
      <c r="C24" s="6" t="s">
        <v>33</v>
      </c>
      <c r="D24" s="9" t="s">
        <v>34</v>
      </c>
      <c r="E24" s="25">
        <v>3</v>
      </c>
      <c r="F24" s="14">
        <f t="shared" si="26"/>
        <v>0</v>
      </c>
      <c r="G24" s="11">
        <f>E24</f>
        <v>3</v>
      </c>
      <c r="H24" s="56"/>
      <c r="I24" s="6"/>
      <c r="J24" s="7"/>
    </row>
    <row r="25" ht="37.5" customHeight="1">
      <c r="B25" s="8"/>
      <c r="C25" s="6" t="s">
        <v>35</v>
      </c>
      <c r="D25" s="8" t="s">
        <v>36</v>
      </c>
      <c r="E25" s="25">
        <v>3</v>
      </c>
      <c r="F25" s="13">
        <f t="shared" si="26"/>
        <v>0</v>
      </c>
      <c r="G25" s="11">
        <f>(E25+E26)/2</f>
        <v>3</v>
      </c>
      <c r="H25" s="56"/>
      <c r="I25" s="6"/>
      <c r="J25" s="7"/>
    </row>
    <row r="26" ht="60.75" customHeight="1">
      <c r="B26" s="8"/>
      <c r="C26" s="6"/>
      <c r="D26" s="9" t="s">
        <v>37</v>
      </c>
      <c r="E26" s="25">
        <v>3</v>
      </c>
      <c r="F26" s="13">
        <f t="shared" si="26"/>
        <v>0</v>
      </c>
      <c r="G26" s="11"/>
      <c r="H26" s="56"/>
      <c r="I26" s="6"/>
      <c r="J26" s="7"/>
    </row>
    <row r="27" ht="43.5" customHeight="1">
      <c r="B27" s="8"/>
      <c r="C27" s="6" t="s">
        <v>38</v>
      </c>
      <c r="D27" s="8" t="s">
        <v>39</v>
      </c>
      <c r="E27" s="27" t="s">
        <v>26</v>
      </c>
      <c r="F27" s="13" t="s">
        <v>26</v>
      </c>
      <c r="G27" s="11">
        <f>E28</f>
        <v>3</v>
      </c>
      <c r="H27" s="56"/>
      <c r="I27" s="6"/>
      <c r="J27" s="7"/>
    </row>
    <row r="28" ht="73.5" customHeight="1">
      <c r="B28" s="8"/>
      <c r="C28" s="6"/>
      <c r="D28" s="9" t="s">
        <v>40</v>
      </c>
      <c r="E28" s="57">
        <v>3</v>
      </c>
      <c r="F28" s="13">
        <f t="shared" si="26"/>
        <v>0</v>
      </c>
      <c r="G28" s="11"/>
      <c r="H28" s="56"/>
      <c r="I28" s="6"/>
      <c r="J28" s="58"/>
    </row>
    <row r="29" ht="46.5" customHeight="1">
      <c r="B29" s="8"/>
      <c r="C29" s="6" t="s">
        <v>41</v>
      </c>
      <c r="D29" s="8" t="s">
        <v>42</v>
      </c>
      <c r="E29" s="57">
        <v>3</v>
      </c>
      <c r="F29" s="13">
        <f t="shared" si="26"/>
        <v>0</v>
      </c>
      <c r="G29" s="11">
        <f>(E29+E30)/2</f>
        <v>3</v>
      </c>
      <c r="H29" s="56"/>
      <c r="I29" s="6"/>
      <c r="J29" s="7"/>
    </row>
    <row r="30" ht="33.75" customHeight="1">
      <c r="B30" s="8"/>
      <c r="C30" s="6"/>
      <c r="D30" s="8" t="s">
        <v>43</v>
      </c>
      <c r="E30" s="57">
        <v>3</v>
      </c>
      <c r="F30" s="13">
        <f t="shared" si="26"/>
        <v>0</v>
      </c>
      <c r="G30" s="11"/>
      <c r="H30" s="56"/>
      <c r="I30" s="6"/>
      <c r="J30" s="7"/>
    </row>
    <row r="31" ht="33" customHeight="1">
      <c r="B31" s="8"/>
      <c r="C31" s="6" t="s">
        <v>44</v>
      </c>
      <c r="D31" s="8" t="s">
        <v>45</v>
      </c>
      <c r="E31" s="57">
        <v>3</v>
      </c>
      <c r="F31" s="13">
        <f t="shared" si="26"/>
        <v>0</v>
      </c>
      <c r="G31" s="11">
        <f>(E31+E32+E33+E34)/4</f>
        <v>3</v>
      </c>
      <c r="H31" s="56"/>
      <c r="I31" s="6"/>
      <c r="J31" s="7"/>
    </row>
    <row r="32" ht="36.75" customHeight="1">
      <c r="B32" s="8"/>
      <c r="C32" s="6"/>
      <c r="D32" s="8" t="s">
        <v>46</v>
      </c>
      <c r="E32" s="57">
        <v>3</v>
      </c>
      <c r="F32" s="13">
        <f t="shared" si="26"/>
        <v>0</v>
      </c>
      <c r="G32" s="11"/>
      <c r="H32" s="56"/>
      <c r="I32" s="6"/>
      <c r="J32" s="7"/>
    </row>
    <row r="33" ht="37.5" customHeight="1">
      <c r="B33" s="8"/>
      <c r="C33" s="6"/>
      <c r="D33" s="8" t="s">
        <v>47</v>
      </c>
      <c r="E33" s="57">
        <v>3</v>
      </c>
      <c r="F33" s="13">
        <f t="shared" si="26"/>
        <v>0</v>
      </c>
      <c r="G33" s="11"/>
      <c r="H33" s="56"/>
      <c r="I33" s="6"/>
      <c r="J33" s="7"/>
    </row>
    <row r="34" ht="45.75" customHeight="1">
      <c r="B34" s="8"/>
      <c r="C34" s="6"/>
      <c r="D34" s="8" t="s">
        <v>48</v>
      </c>
      <c r="E34" s="57">
        <v>3</v>
      </c>
      <c r="F34" s="13">
        <f t="shared" si="26"/>
        <v>0</v>
      </c>
      <c r="G34" s="11"/>
      <c r="H34" s="56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29"/>
      <c r="E36" s="30"/>
      <c r="F36" s="31" t="s">
        <v>50</v>
      </c>
    </row>
    <row r="37" ht="47.25" customHeight="1">
      <c r="B37" s="7"/>
      <c r="C37" s="7"/>
      <c r="D37" s="21" t="s">
        <v>51</v>
      </c>
      <c r="E37" s="7"/>
      <c r="F37" s="21" t="s">
        <v>52</v>
      </c>
    </row>
    <row r="38" ht="66.7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B42" activeCellId="0" sqref="B42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58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93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</v>
      </c>
      <c r="H18" s="11">
        <f>ROUND((G18*0.1+G22*0.4+G24*0.2+G25*0.1+G27*0.05+G29*0.05+G31*0.1),2)</f>
        <v>2.8799999999999999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9.75" customHeight="1">
      <c r="B19" s="8"/>
      <c r="C19" s="6"/>
      <c r="D19" s="9" t="s">
        <v>27</v>
      </c>
      <c r="E19" s="12">
        <v>3</v>
      </c>
      <c r="F19" s="13">
        <f t="shared" ref="F19:F34" si="27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12">
        <v>0</v>
      </c>
      <c r="F20" s="13">
        <f t="shared" si="27"/>
        <v>100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12">
        <v>3</v>
      </c>
      <c r="F21" s="13">
        <f t="shared" si="27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12">
        <v>3</v>
      </c>
      <c r="F22" s="13">
        <f t="shared" si="27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12">
        <v>3</v>
      </c>
      <c r="F23" s="13">
        <f t="shared" si="27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12">
        <v>3</v>
      </c>
      <c r="F24" s="14">
        <f t="shared" si="27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12">
        <v>3</v>
      </c>
      <c r="F25" s="13">
        <f t="shared" si="27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12">
        <v>3</v>
      </c>
      <c r="F26" s="13">
        <f t="shared" si="27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32">
        <v>2</v>
      </c>
      <c r="F27" s="13">
        <f t="shared" si="27"/>
        <v>33.333333333333343</v>
      </c>
      <c r="G27" s="11">
        <f>(E27+E28)/2</f>
        <v>2.5</v>
      </c>
      <c r="H27" s="11"/>
      <c r="I27" s="6"/>
      <c r="J27" s="7"/>
    </row>
    <row r="28" ht="73.5" customHeight="1">
      <c r="B28" s="8"/>
      <c r="C28" s="6"/>
      <c r="D28" s="9" t="s">
        <v>40</v>
      </c>
      <c r="E28" s="12">
        <v>3</v>
      </c>
      <c r="F28" s="13">
        <f t="shared" si="27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12">
        <v>3</v>
      </c>
      <c r="F29" s="13">
        <f t="shared" si="27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16">
        <v>3</v>
      </c>
      <c r="F30" s="13">
        <f t="shared" si="27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0">
        <v>3</v>
      </c>
      <c r="F31" s="13">
        <f t="shared" si="27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0">
        <v>3</v>
      </c>
      <c r="F32" s="13">
        <f t="shared" si="27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0">
        <v>3</v>
      </c>
      <c r="F33" s="13">
        <f t="shared" si="27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0">
        <v>3</v>
      </c>
      <c r="F34" s="13">
        <f t="shared" si="27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18"/>
      <c r="E36" s="19"/>
      <c r="F36" s="20" t="s">
        <v>50</v>
      </c>
    </row>
    <row r="37" ht="38.25" customHeight="1">
      <c r="B37" s="7"/>
      <c r="C37" s="7"/>
      <c r="D37" s="21" t="s">
        <v>51</v>
      </c>
      <c r="E37" s="7"/>
      <c r="F37" s="21" t="s">
        <v>52</v>
      </c>
    </row>
    <row r="38" ht="63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G29" activeCellId="0" sqref="G29:G30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58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59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2.3333333333333335</v>
      </c>
      <c r="H18" s="11">
        <f>ROUND((G18*0.1+G22*0.4+G24*0.2+G25*0.1+G27*0.05+G29*0.05+G31*0.1),2)</f>
        <v>2.9300000000000002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3" customHeight="1">
      <c r="B19" s="8"/>
      <c r="C19" s="6"/>
      <c r="D19" s="9" t="s">
        <v>27</v>
      </c>
      <c r="E19" s="12">
        <v>3</v>
      </c>
      <c r="F19" s="13">
        <f t="shared" ref="F19:F34" si="2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12">
        <v>1</v>
      </c>
      <c r="F20" s="13">
        <f t="shared" si="2"/>
        <v>66.666666666666671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12">
        <v>3</v>
      </c>
      <c r="F21" s="13">
        <f t="shared" si="2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12">
        <v>3</v>
      </c>
      <c r="F22" s="13">
        <f t="shared" si="2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12">
        <v>3</v>
      </c>
      <c r="F23" s="13">
        <f t="shared" si="2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12">
        <v>3</v>
      </c>
      <c r="F24" s="14">
        <f t="shared" si="2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12">
        <v>3</v>
      </c>
      <c r="F25" s="13">
        <f t="shared" si="2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12">
        <v>3</v>
      </c>
      <c r="F26" s="13">
        <f t="shared" si="2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15" t="s">
        <v>60</v>
      </c>
      <c r="F27" s="13" t="s">
        <v>60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12">
        <v>3</v>
      </c>
      <c r="F28" s="13">
        <f t="shared" si="2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12">
        <v>3</v>
      </c>
      <c r="F29" s="13">
        <f t="shared" si="2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16">
        <v>3</v>
      </c>
      <c r="F30" s="13">
        <f t="shared" si="2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0">
        <v>3</v>
      </c>
      <c r="F31" s="13">
        <f t="shared" si="2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0">
        <v>3</v>
      </c>
      <c r="F32" s="13">
        <f t="shared" si="2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0">
        <v>3</v>
      </c>
      <c r="F33" s="13">
        <f t="shared" si="2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0">
        <v>3</v>
      </c>
      <c r="F34" s="13">
        <f t="shared" si="2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18"/>
      <c r="E36" s="19"/>
      <c r="F36" s="20" t="s">
        <v>50</v>
      </c>
    </row>
    <row r="37" ht="36" customHeight="1">
      <c r="B37" s="7"/>
      <c r="C37" s="7"/>
      <c r="D37" s="21" t="s">
        <v>51</v>
      </c>
      <c r="E37" s="7"/>
      <c r="F37" s="21" t="s">
        <v>52</v>
      </c>
    </row>
    <row r="38" ht="66.7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B42" activeCellId="0" sqref="B42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58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94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2.3333333333333335</v>
      </c>
      <c r="H18" s="11">
        <f>ROUND((G18*0.1+G22*0.4+G24*0.2+G25*0.1+G27*0.05+G29*0.05+G31*0.1),2)</f>
        <v>2.8799999999999999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6.75" customHeight="1">
      <c r="B19" s="8"/>
      <c r="C19" s="6"/>
      <c r="D19" s="9" t="s">
        <v>27</v>
      </c>
      <c r="E19" s="12">
        <v>3</v>
      </c>
      <c r="F19" s="13">
        <f t="shared" ref="F19:F34" si="28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12">
        <v>1</v>
      </c>
      <c r="F20" s="13">
        <f t="shared" si="28"/>
        <v>66.666666666666671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12">
        <v>3</v>
      </c>
      <c r="F21" s="13">
        <f t="shared" si="28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12">
        <v>3</v>
      </c>
      <c r="F22" s="13">
        <f t="shared" si="28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12">
        <v>3</v>
      </c>
      <c r="F23" s="13">
        <f t="shared" si="28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12">
        <v>3</v>
      </c>
      <c r="F24" s="14">
        <f t="shared" si="28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12">
        <v>3</v>
      </c>
      <c r="F25" s="13">
        <f t="shared" si="28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12">
        <v>3</v>
      </c>
      <c r="F26" s="13">
        <f t="shared" si="28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32" t="s">
        <v>60</v>
      </c>
      <c r="F27" s="13" t="s">
        <v>60</v>
      </c>
      <c r="G27" s="11">
        <f>E28</f>
        <v>2</v>
      </c>
      <c r="H27" s="11"/>
      <c r="I27" s="6"/>
      <c r="J27" s="7"/>
    </row>
    <row r="28" ht="73.5" customHeight="1">
      <c r="B28" s="8"/>
      <c r="C28" s="6"/>
      <c r="D28" s="9" t="s">
        <v>40</v>
      </c>
      <c r="E28" s="12">
        <v>2</v>
      </c>
      <c r="F28" s="13">
        <f t="shared" si="28"/>
        <v>33.333333333333343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12">
        <v>3</v>
      </c>
      <c r="F29" s="13">
        <f t="shared" si="28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16">
        <v>3</v>
      </c>
      <c r="F30" s="13">
        <f t="shared" si="28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0">
        <v>3</v>
      </c>
      <c r="F31" s="13">
        <f t="shared" si="28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0">
        <v>3</v>
      </c>
      <c r="F32" s="13">
        <f t="shared" si="28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0">
        <v>3</v>
      </c>
      <c r="F33" s="13">
        <f t="shared" si="28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0">
        <v>3</v>
      </c>
      <c r="F34" s="13">
        <f t="shared" si="28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18"/>
      <c r="E36" s="19"/>
      <c r="F36" s="20" t="s">
        <v>50</v>
      </c>
    </row>
    <row r="37" ht="36" customHeight="1">
      <c r="B37" s="7"/>
      <c r="C37" s="7"/>
      <c r="D37" s="21" t="s">
        <v>51</v>
      </c>
      <c r="E37" s="7"/>
      <c r="F37" s="21" t="s">
        <v>52</v>
      </c>
    </row>
    <row r="38" ht="66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B42" activeCellId="0" sqref="B42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69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95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1.3333333333333333</v>
      </c>
      <c r="H18" s="11">
        <f>ROUND((G18*0.1+G22*0.4+G24*0.2+G25*0.1+G27*0.05+G29*0.05+G31*0.1),2)</f>
        <v>2.8300000000000001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6.75" customHeight="1">
      <c r="B19" s="8"/>
      <c r="C19" s="6"/>
      <c r="D19" s="9" t="s">
        <v>27</v>
      </c>
      <c r="E19" s="12">
        <v>0</v>
      </c>
      <c r="F19" s="13">
        <f t="shared" ref="F19:F34" si="29">(E19/3*100-100)*-1</f>
        <v>100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12">
        <v>1</v>
      </c>
      <c r="F20" s="13">
        <f t="shared" si="29"/>
        <v>66.666666666666671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12">
        <v>3</v>
      </c>
      <c r="F21" s="13">
        <f t="shared" si="29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12">
        <v>3</v>
      </c>
      <c r="F22" s="13">
        <f t="shared" si="29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12">
        <v>3</v>
      </c>
      <c r="F23" s="13">
        <f t="shared" si="29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12">
        <v>3</v>
      </c>
      <c r="F24" s="14">
        <f t="shared" si="29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12">
        <v>3</v>
      </c>
      <c r="F25" s="13">
        <f t="shared" si="29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12">
        <v>3</v>
      </c>
      <c r="F26" s="13">
        <f t="shared" si="29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15" t="s">
        <v>26</v>
      </c>
      <c r="F27" s="15" t="s">
        <v>26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12">
        <v>3</v>
      </c>
      <c r="F28" s="13">
        <f t="shared" si="29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12">
        <v>3</v>
      </c>
      <c r="F29" s="13">
        <f t="shared" si="29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16">
        <v>3</v>
      </c>
      <c r="F30" s="13">
        <f t="shared" si="29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0">
        <v>3</v>
      </c>
      <c r="F31" s="13">
        <f t="shared" si="29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0">
        <v>3</v>
      </c>
      <c r="F32" s="13">
        <f t="shared" si="29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0">
        <v>3</v>
      </c>
      <c r="F33" s="13">
        <f t="shared" si="29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0">
        <v>3</v>
      </c>
      <c r="F34" s="13">
        <f t="shared" si="29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18"/>
      <c r="E36" s="19"/>
      <c r="F36" s="20" t="s">
        <v>50</v>
      </c>
    </row>
    <row r="37" ht="34.5" customHeight="1">
      <c r="B37" s="7"/>
      <c r="C37" s="7"/>
      <c r="D37" s="21" t="s">
        <v>51</v>
      </c>
      <c r="E37" s="7"/>
      <c r="F37" s="21" t="s">
        <v>52</v>
      </c>
    </row>
    <row r="38" ht="68.2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E21" activeCellId="0" sqref="E21"/>
    </sheetView>
  </sheetViews>
  <sheetFormatPr defaultRowHeight="14.25"/>
  <cols>
    <col customWidth="1" min="2" max="2" width="21.28515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1" t="s">
        <v>0</v>
      </c>
      <c r="J1" s="1"/>
    </row>
    <row r="2">
      <c r="I2" s="1" t="s">
        <v>1</v>
      </c>
      <c r="J2" s="1"/>
    </row>
    <row r="3">
      <c r="I3" s="1" t="s">
        <v>2</v>
      </c>
      <c r="J3" s="1"/>
    </row>
    <row r="4">
      <c r="I4" s="1" t="s">
        <v>3</v>
      </c>
      <c r="J4" s="1"/>
    </row>
    <row r="5">
      <c r="I5" s="1" t="s">
        <v>4</v>
      </c>
      <c r="J5" s="1"/>
    </row>
    <row r="6">
      <c r="I6" s="1" t="s">
        <v>5</v>
      </c>
      <c r="J6" s="1"/>
    </row>
    <row r="7">
      <c r="I7" s="1" t="s">
        <v>6</v>
      </c>
      <c r="J7" s="1"/>
    </row>
    <row r="8">
      <c r="I8" s="1" t="s">
        <v>7</v>
      </c>
      <c r="J8" s="1"/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58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96</v>
      </c>
      <c r="C18" s="6" t="s">
        <v>24</v>
      </c>
      <c r="D18" s="9" t="s">
        <v>25</v>
      </c>
      <c r="E18" s="25" t="s">
        <v>26</v>
      </c>
      <c r="F18" s="6" t="s">
        <v>26</v>
      </c>
      <c r="G18" s="11">
        <f>(E19+E20+E21)/3</f>
        <v>1.3333333333333333</v>
      </c>
      <c r="H18" s="11">
        <f>ROUND((G18*0.1+G22*0.4+G24*0.2+G25*0.1+G27*0.05+G29*0.05+G31*0.1),2)</f>
        <v>2.8300000000000001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7.5" customHeight="1">
      <c r="B19" s="8"/>
      <c r="C19" s="6"/>
      <c r="D19" s="40" t="s">
        <v>27</v>
      </c>
      <c r="E19" s="25">
        <v>0</v>
      </c>
      <c r="F19" s="14">
        <f t="shared" ref="F19:F34" si="30">(E19/3*100-100)*-1</f>
        <v>100</v>
      </c>
      <c r="G19" s="11"/>
      <c r="H19" s="11"/>
      <c r="I19" s="6"/>
      <c r="J19" s="7"/>
    </row>
    <row r="20" ht="35.25" customHeight="1">
      <c r="B20" s="8"/>
      <c r="C20" s="6"/>
      <c r="D20" s="40" t="s">
        <v>28</v>
      </c>
      <c r="E20" s="25">
        <v>1</v>
      </c>
      <c r="F20" s="14">
        <f t="shared" si="30"/>
        <v>66.666666666666671</v>
      </c>
      <c r="G20" s="11"/>
      <c r="H20" s="11"/>
      <c r="I20" s="6"/>
      <c r="J20" s="7"/>
    </row>
    <row r="21" ht="28.5" customHeight="1">
      <c r="B21" s="8"/>
      <c r="C21" s="6"/>
      <c r="D21" s="40" t="s">
        <v>29</v>
      </c>
      <c r="E21" s="25">
        <v>3</v>
      </c>
      <c r="F21" s="14">
        <f t="shared" si="30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40" t="s">
        <v>31</v>
      </c>
      <c r="E22" s="25">
        <v>3</v>
      </c>
      <c r="F22" s="14">
        <f t="shared" si="30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40" t="s">
        <v>32</v>
      </c>
      <c r="E23" s="25">
        <v>3</v>
      </c>
      <c r="F23" s="14">
        <f t="shared" si="30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40" t="s">
        <v>34</v>
      </c>
      <c r="E24" s="25">
        <v>3</v>
      </c>
      <c r="F24" s="14">
        <f t="shared" si="30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42" t="s">
        <v>36</v>
      </c>
      <c r="E25" s="25">
        <v>3</v>
      </c>
      <c r="F25" s="14">
        <f t="shared" si="30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40" t="s">
        <v>37</v>
      </c>
      <c r="E26" s="25">
        <v>3</v>
      </c>
      <c r="F26" s="14">
        <f t="shared" si="30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42" t="s">
        <v>39</v>
      </c>
      <c r="E27" s="25" t="s">
        <v>26</v>
      </c>
      <c r="F27" s="14" t="s">
        <v>26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40" t="s">
        <v>40</v>
      </c>
      <c r="E28" s="28">
        <v>3</v>
      </c>
      <c r="F28" s="14">
        <f t="shared" si="30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42" t="s">
        <v>42</v>
      </c>
      <c r="E29" s="28">
        <v>3</v>
      </c>
      <c r="F29" s="14">
        <f t="shared" si="30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42" t="s">
        <v>43</v>
      </c>
      <c r="E30" s="28">
        <v>3</v>
      </c>
      <c r="F30" s="14">
        <f t="shared" si="30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42" t="s">
        <v>45</v>
      </c>
      <c r="E31" s="28">
        <v>3</v>
      </c>
      <c r="F31" s="14">
        <f t="shared" si="30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42" t="s">
        <v>46</v>
      </c>
      <c r="E32" s="28">
        <v>3</v>
      </c>
      <c r="F32" s="14">
        <f t="shared" si="30"/>
        <v>0</v>
      </c>
      <c r="G32" s="11"/>
      <c r="H32" s="11"/>
      <c r="I32" s="6"/>
      <c r="J32" s="7"/>
    </row>
    <row r="33" ht="37.5" customHeight="1">
      <c r="B33" s="8"/>
      <c r="C33" s="6"/>
      <c r="D33" s="42" t="s">
        <v>47</v>
      </c>
      <c r="E33" s="28">
        <v>3</v>
      </c>
      <c r="F33" s="14">
        <f t="shared" si="30"/>
        <v>0</v>
      </c>
      <c r="G33" s="11"/>
      <c r="H33" s="11"/>
      <c r="I33" s="6"/>
      <c r="J33" s="7"/>
    </row>
    <row r="34" ht="45.75" customHeight="1">
      <c r="B34" s="8"/>
      <c r="C34" s="6"/>
      <c r="D34" s="42" t="s">
        <v>48</v>
      </c>
      <c r="E34" s="28">
        <v>3</v>
      </c>
      <c r="F34" s="14">
        <f t="shared" si="30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29"/>
      <c r="E36" s="30"/>
      <c r="F36" s="31" t="s">
        <v>50</v>
      </c>
    </row>
    <row r="37" ht="42.75" customHeight="1">
      <c r="B37" s="7"/>
      <c r="C37" s="7"/>
      <c r="D37" s="21" t="s">
        <v>51</v>
      </c>
      <c r="E37" s="7"/>
      <c r="F37" s="21" t="s">
        <v>52</v>
      </c>
    </row>
    <row r="38" ht="62.2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K41" activeCellId="0" sqref="K41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78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97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2.3333333333333335</v>
      </c>
      <c r="H18" s="11">
        <f>ROUND((G18*0.1+G22*0.4+G24*0.2+G25*0.1+G27*0.05+G29*0.05+G31*0.1),2)</f>
        <v>2.8300000000000001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74" customHeight="1">
      <c r="B19" s="8"/>
      <c r="C19" s="6"/>
      <c r="D19" s="9" t="s">
        <v>27</v>
      </c>
      <c r="E19" s="12">
        <v>3</v>
      </c>
      <c r="F19" s="13">
        <f t="shared" ref="F19:F34" si="31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12">
        <v>1</v>
      </c>
      <c r="F20" s="13">
        <f t="shared" si="31"/>
        <v>66.666666666666671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12">
        <v>3</v>
      </c>
      <c r="F21" s="13">
        <f t="shared" si="31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12">
        <v>3</v>
      </c>
      <c r="F22" s="13">
        <f t="shared" si="31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12">
        <v>3</v>
      </c>
      <c r="F23" s="13">
        <f t="shared" si="31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12">
        <v>3</v>
      </c>
      <c r="F24" s="14">
        <f t="shared" si="31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12">
        <v>3</v>
      </c>
      <c r="F25" s="13">
        <f t="shared" si="31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12">
        <v>3</v>
      </c>
      <c r="F26" s="13">
        <f t="shared" si="31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27" t="s">
        <v>26</v>
      </c>
      <c r="F27" s="13" t="s">
        <v>26</v>
      </c>
      <c r="G27" s="11">
        <f>E28</f>
        <v>1</v>
      </c>
      <c r="H27" s="11"/>
      <c r="I27" s="6"/>
      <c r="J27" s="7"/>
    </row>
    <row r="28" ht="73.5" customHeight="1">
      <c r="B28" s="8"/>
      <c r="C28" s="6"/>
      <c r="D28" s="9" t="s">
        <v>40</v>
      </c>
      <c r="E28" s="12">
        <v>1</v>
      </c>
      <c r="F28" s="13">
        <f t="shared" si="31"/>
        <v>66.666666666666671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12">
        <v>3</v>
      </c>
      <c r="F29" s="13">
        <f t="shared" si="31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16">
        <v>3</v>
      </c>
      <c r="F30" s="13">
        <f t="shared" si="31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0">
        <v>3</v>
      </c>
      <c r="F31" s="13">
        <f t="shared" si="31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0">
        <v>3</v>
      </c>
      <c r="F32" s="13">
        <f t="shared" si="31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0">
        <v>3</v>
      </c>
      <c r="F33" s="13">
        <f t="shared" si="31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0">
        <v>3</v>
      </c>
      <c r="F34" s="13">
        <f t="shared" si="31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18"/>
      <c r="E36" s="19"/>
      <c r="F36" s="20" t="s">
        <v>50</v>
      </c>
    </row>
    <row r="37" ht="30" customHeight="1">
      <c r="B37" s="7"/>
      <c r="C37" s="7"/>
      <c r="D37" s="21" t="s">
        <v>51</v>
      </c>
      <c r="E37" s="7"/>
      <c r="F37" s="21" t="s">
        <v>52</v>
      </c>
    </row>
    <row r="38" ht="64.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N38" activeCellId="0" sqref="N38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62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98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1</v>
      </c>
      <c r="H18" s="11">
        <f>ROUND((G18*0.1+G22*0.4+G24*0.2+G25*0.1+G27*0.05+G29*0.05+G31*0.1),2)</f>
        <v>2.8000000000000003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77" customHeight="1">
      <c r="B19" s="8"/>
      <c r="C19" s="6"/>
      <c r="D19" s="9" t="s">
        <v>27</v>
      </c>
      <c r="E19" s="51">
        <v>0</v>
      </c>
      <c r="F19" s="13">
        <f t="shared" ref="F19:F34" si="32">(E19/3*100-100)*-1</f>
        <v>100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51">
        <v>0</v>
      </c>
      <c r="F20" s="13">
        <f t="shared" si="32"/>
        <v>100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51">
        <v>3</v>
      </c>
      <c r="F21" s="13">
        <f t="shared" si="32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51">
        <v>3</v>
      </c>
      <c r="F22" s="13">
        <f t="shared" si="32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51">
        <v>3</v>
      </c>
      <c r="F23" s="13">
        <f t="shared" si="32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51">
        <v>3</v>
      </c>
      <c r="F24" s="14">
        <f t="shared" si="32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51">
        <v>3</v>
      </c>
      <c r="F25" s="13">
        <f t="shared" si="32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51">
        <v>3</v>
      </c>
      <c r="F26" s="13">
        <f t="shared" si="32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15" t="s">
        <v>26</v>
      </c>
      <c r="F27" s="15" t="s">
        <v>26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51">
        <v>3</v>
      </c>
      <c r="F28" s="13">
        <f t="shared" si="32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51">
        <v>3</v>
      </c>
      <c r="F29" s="13">
        <f t="shared" si="32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52">
        <v>3</v>
      </c>
      <c r="F30" s="13">
        <f t="shared" si="32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53">
        <v>3</v>
      </c>
      <c r="F31" s="13">
        <f t="shared" si="32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53">
        <v>3</v>
      </c>
      <c r="F32" s="13">
        <f t="shared" si="32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53">
        <v>3</v>
      </c>
      <c r="F33" s="13">
        <f t="shared" si="32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53">
        <v>3</v>
      </c>
      <c r="F34" s="13">
        <f t="shared" si="32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18"/>
      <c r="E36" s="19"/>
      <c r="F36" s="20" t="s">
        <v>50</v>
      </c>
    </row>
    <row r="37" ht="38.25" customHeight="1">
      <c r="B37" s="7"/>
      <c r="C37" s="7"/>
      <c r="D37" s="21" t="s">
        <v>51</v>
      </c>
      <c r="E37" s="7"/>
      <c r="F37" s="21" t="s">
        <v>52</v>
      </c>
    </row>
    <row r="38" ht="66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P36" activeCellId="0" sqref="P36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56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99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</v>
      </c>
      <c r="H18" s="11">
        <f>ROUND((G18*0.1+G22*0.4+G24*0.2+G25*0.1+G27*0.05+G29*0.05+G31*0.1),2)</f>
        <v>2.75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0.75" customHeight="1">
      <c r="B19" s="8"/>
      <c r="C19" s="6"/>
      <c r="D19" s="9" t="s">
        <v>27</v>
      </c>
      <c r="E19" s="12">
        <v>3</v>
      </c>
      <c r="F19" s="13">
        <f t="shared" ref="F19:F34" si="33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12">
        <v>0</v>
      </c>
      <c r="F20" s="13">
        <f t="shared" si="33"/>
        <v>100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12">
        <v>3</v>
      </c>
      <c r="F21" s="13">
        <f t="shared" si="33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12">
        <v>3</v>
      </c>
      <c r="F22" s="13">
        <f t="shared" si="33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12">
        <v>3</v>
      </c>
      <c r="F23" s="13">
        <f t="shared" si="33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12">
        <v>3</v>
      </c>
      <c r="F24" s="14">
        <f t="shared" si="33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12">
        <v>3</v>
      </c>
      <c r="F25" s="13">
        <f t="shared" si="33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12">
        <v>3</v>
      </c>
      <c r="F26" s="13">
        <f t="shared" si="33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32" t="s">
        <v>26</v>
      </c>
      <c r="F27" s="13" t="s">
        <v>26</v>
      </c>
      <c r="G27" s="11">
        <f>E28</f>
        <v>0</v>
      </c>
      <c r="H27" s="11"/>
      <c r="I27" s="6"/>
      <c r="J27" s="7"/>
    </row>
    <row r="28" ht="73.5" customHeight="1">
      <c r="B28" s="8"/>
      <c r="C28" s="6"/>
      <c r="D28" s="9" t="s">
        <v>40</v>
      </c>
      <c r="E28" s="12">
        <v>0</v>
      </c>
      <c r="F28" s="13">
        <f t="shared" si="33"/>
        <v>100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12">
        <v>3</v>
      </c>
      <c r="F29" s="13">
        <f t="shared" si="33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16">
        <v>3</v>
      </c>
      <c r="F30" s="13">
        <f t="shared" si="33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0">
        <v>3</v>
      </c>
      <c r="F31" s="13">
        <f t="shared" si="33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0">
        <v>3</v>
      </c>
      <c r="F32" s="13">
        <f t="shared" si="33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0">
        <v>3</v>
      </c>
      <c r="F33" s="13">
        <f t="shared" si="33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0">
        <v>3</v>
      </c>
      <c r="F34" s="13">
        <f t="shared" si="33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18"/>
      <c r="E36" s="19"/>
      <c r="F36" s="20" t="s">
        <v>50</v>
      </c>
    </row>
    <row r="37" ht="38.25" customHeight="1">
      <c r="B37" s="7"/>
      <c r="C37" s="7"/>
      <c r="D37" s="21" t="s">
        <v>51</v>
      </c>
      <c r="E37" s="7"/>
      <c r="F37" s="21" t="s">
        <v>52</v>
      </c>
    </row>
    <row r="38" ht="65.2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R38" activeCellId="0" sqref="R38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69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100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1</v>
      </c>
      <c r="H18" s="11">
        <f>ROUND((G18*0.1+G22*0.4+G24*0.2+G25*0.1+G27*0.05+G29*0.05+G31*0.1),2)</f>
        <v>2.6499999999999999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6.75" customHeight="1">
      <c r="B19" s="8"/>
      <c r="C19" s="6"/>
      <c r="D19" s="9" t="s">
        <v>27</v>
      </c>
      <c r="E19" s="12">
        <v>0</v>
      </c>
      <c r="F19" s="13">
        <f t="shared" ref="F19:F34" si="34">(E19/3*100-100)*-1</f>
        <v>100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12">
        <v>0</v>
      </c>
      <c r="F20" s="13">
        <f t="shared" si="34"/>
        <v>100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12">
        <v>3</v>
      </c>
      <c r="F21" s="13">
        <f t="shared" si="34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12">
        <v>3</v>
      </c>
      <c r="F22" s="13">
        <f t="shared" si="34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12">
        <v>3</v>
      </c>
      <c r="F23" s="13">
        <f t="shared" si="34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12">
        <v>3</v>
      </c>
      <c r="F24" s="14">
        <f t="shared" si="34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12">
        <v>3</v>
      </c>
      <c r="F25" s="13">
        <f t="shared" si="34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12">
        <v>3</v>
      </c>
      <c r="F26" s="13">
        <f t="shared" si="34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15" t="s">
        <v>26</v>
      </c>
      <c r="F27" s="15" t="s">
        <v>26</v>
      </c>
      <c r="G27" s="11">
        <f>E28</f>
        <v>0</v>
      </c>
      <c r="H27" s="11"/>
      <c r="I27" s="6"/>
      <c r="J27" s="7"/>
    </row>
    <row r="28" ht="73.5" customHeight="1">
      <c r="B28" s="8"/>
      <c r="C28" s="6"/>
      <c r="D28" s="9" t="s">
        <v>40</v>
      </c>
      <c r="E28" s="12">
        <v>0</v>
      </c>
      <c r="F28" s="13">
        <f t="shared" si="34"/>
        <v>100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12">
        <v>3</v>
      </c>
      <c r="F29" s="13">
        <f t="shared" si="34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16">
        <v>3</v>
      </c>
      <c r="F30" s="13">
        <f t="shared" si="34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0">
        <v>3</v>
      </c>
      <c r="F31" s="13">
        <f t="shared" si="34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0">
        <v>3</v>
      </c>
      <c r="F32" s="13">
        <f t="shared" si="34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0">
        <v>3</v>
      </c>
      <c r="F33" s="13">
        <f t="shared" si="34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0">
        <v>3</v>
      </c>
      <c r="F34" s="13">
        <f t="shared" si="34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18"/>
      <c r="E36" s="19"/>
      <c r="F36" s="20" t="s">
        <v>50</v>
      </c>
    </row>
    <row r="37" ht="31.5" customHeight="1">
      <c r="B37" s="7"/>
      <c r="C37" s="7"/>
      <c r="D37" s="21" t="s">
        <v>51</v>
      </c>
      <c r="E37" s="7"/>
      <c r="F37" s="21" t="s">
        <v>52</v>
      </c>
    </row>
    <row r="38" ht="69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topLeftCell="A3" zoomScale="100" workbookViewId="0">
      <selection activeCell="R17" activeCellId="0" sqref="R17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62</v>
      </c>
      <c r="D15" s="23"/>
      <c r="E15" s="23"/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101</v>
      </c>
      <c r="C18" s="6" t="s">
        <v>24</v>
      </c>
      <c r="D18" s="9" t="s">
        <v>25</v>
      </c>
      <c r="E18" s="59">
        <v>3</v>
      </c>
      <c r="F18" s="13">
        <f t="shared" ref="F18:F34" si="35">(E18/3*100-100)*-1</f>
        <v>0</v>
      </c>
      <c r="G18" s="60">
        <f>(E18+E19+E20+E21)/4</f>
        <v>1.75</v>
      </c>
      <c r="H18" s="11">
        <f>ROUND((G18*0.1+G22*0.4+G24*0.2+G25*0.1+G27*0.05+G29*0.05+G31*0.1),2)</f>
        <v>2.2800000000000002</v>
      </c>
      <c r="I18" s="6" t="str">
        <f>IF(H18&gt;=2.55,"Высокий",IF(H18&gt;=1.9,"Хороший",IF(H18&gt;=0.9,"Удовлетворительный","Неудовлетворительный")))</f>
        <v>Хороший</v>
      </c>
      <c r="J18" s="7"/>
    </row>
    <row r="19" ht="190.5" customHeight="1">
      <c r="B19" s="8"/>
      <c r="C19" s="6"/>
      <c r="D19" s="9" t="s">
        <v>27</v>
      </c>
      <c r="E19" s="59">
        <v>3</v>
      </c>
      <c r="F19" s="13">
        <f t="shared" si="35"/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59">
        <v>0</v>
      </c>
      <c r="F20" s="13">
        <f t="shared" si="35"/>
        <v>100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59">
        <v>1</v>
      </c>
      <c r="F21" s="13">
        <f t="shared" si="35"/>
        <v>66.666666666666671</v>
      </c>
      <c r="G21" s="6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59">
        <v>3</v>
      </c>
      <c r="F22" s="13">
        <f t="shared" si="35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59">
        <v>3</v>
      </c>
      <c r="F23" s="13">
        <f t="shared" si="35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59">
        <v>0</v>
      </c>
      <c r="F24" s="14">
        <f t="shared" si="35"/>
        <v>100</v>
      </c>
      <c r="G24" s="11">
        <f>E24</f>
        <v>0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59">
        <v>3</v>
      </c>
      <c r="F25" s="13">
        <f t="shared" si="35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59">
        <v>3</v>
      </c>
      <c r="F26" s="13">
        <f t="shared" si="35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62" t="s">
        <v>26</v>
      </c>
      <c r="F27" s="15" t="s">
        <v>26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59">
        <v>3</v>
      </c>
      <c r="F28" s="13">
        <f t="shared" si="35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59">
        <v>3</v>
      </c>
      <c r="F29" s="13">
        <f t="shared" si="35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63">
        <v>3</v>
      </c>
      <c r="F30" s="13">
        <f t="shared" si="35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50">
        <v>3</v>
      </c>
      <c r="F31" s="13">
        <f t="shared" si="35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50">
        <v>3</v>
      </c>
      <c r="F32" s="13">
        <f t="shared" si="35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50">
        <v>3</v>
      </c>
      <c r="F33" s="13">
        <f t="shared" si="35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50">
        <v>3</v>
      </c>
      <c r="F34" s="13">
        <f t="shared" si="35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18"/>
      <c r="E36" s="19"/>
      <c r="F36" s="20" t="s">
        <v>50</v>
      </c>
    </row>
    <row r="37" ht="39" customHeight="1">
      <c r="B37" s="7"/>
      <c r="C37" s="7"/>
      <c r="D37" s="21" t="s">
        <v>51</v>
      </c>
      <c r="E37" s="7"/>
      <c r="F37" s="21" t="s">
        <v>52</v>
      </c>
    </row>
    <row r="38" ht="65.2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64"/>
      <c r="C42" s="2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Q38" activeCellId="0" sqref="Q38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56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61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2.3333333333333335</v>
      </c>
      <c r="H18" s="11">
        <f>ROUND((G18*0.1+G22*0.4+G24*0.2+G25*0.1+G27*0.05+G29*0.05+G31*0.1),2)</f>
        <v>2.9300000000000002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75.5" customHeight="1">
      <c r="B19" s="8"/>
      <c r="C19" s="6"/>
      <c r="D19" s="9" t="s">
        <v>27</v>
      </c>
      <c r="E19" s="12">
        <v>3</v>
      </c>
      <c r="F19" s="13">
        <f t="shared" ref="F19:F34" si="3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12">
        <v>1</v>
      </c>
      <c r="F20" s="13">
        <f t="shared" si="3"/>
        <v>66.666666666666671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12">
        <v>3</v>
      </c>
      <c r="F21" s="13">
        <f t="shared" si="3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12">
        <v>3</v>
      </c>
      <c r="F22" s="13">
        <f t="shared" si="3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12">
        <v>3</v>
      </c>
      <c r="F23" s="13">
        <f t="shared" si="3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12">
        <v>3</v>
      </c>
      <c r="F24" s="14">
        <f t="shared" si="3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12">
        <v>3</v>
      </c>
      <c r="F25" s="13">
        <f t="shared" si="3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12">
        <v>3</v>
      </c>
      <c r="F26" s="13">
        <f t="shared" si="3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32" t="s">
        <v>60</v>
      </c>
      <c r="F27" s="13" t="s">
        <v>60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12">
        <v>3</v>
      </c>
      <c r="F28" s="13">
        <f t="shared" si="3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12">
        <v>3</v>
      </c>
      <c r="F29" s="13">
        <f t="shared" si="3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16">
        <v>3</v>
      </c>
      <c r="F30" s="13">
        <f t="shared" si="3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0">
        <v>3</v>
      </c>
      <c r="F31" s="13">
        <f t="shared" si="3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0">
        <v>3</v>
      </c>
      <c r="F32" s="13">
        <f t="shared" si="3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0">
        <v>3</v>
      </c>
      <c r="F33" s="13">
        <f t="shared" si="3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0">
        <v>3</v>
      </c>
      <c r="F34" s="13">
        <f t="shared" si="3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29"/>
      <c r="E36" s="30"/>
      <c r="F36" s="31" t="s">
        <v>50</v>
      </c>
    </row>
    <row r="37" ht="37.5" customHeight="1">
      <c r="B37" s="7"/>
      <c r="C37" s="7"/>
      <c r="D37" s="21" t="s">
        <v>51</v>
      </c>
      <c r="E37" s="7"/>
      <c r="F37" s="21" t="s">
        <v>52</v>
      </c>
    </row>
    <row r="38" ht="62.2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I37" activeCellId="0" sqref="I37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62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63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2.3333333333333335</v>
      </c>
      <c r="H18" s="11">
        <f>ROUND((G18*0.1+G22*0.4+G24*0.2+G25*0.1+G27*0.05+G29*0.05+G31*0.1),2)</f>
        <v>2.9300000000000002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1.5" customHeight="1">
      <c r="B19" s="8"/>
      <c r="C19" s="6"/>
      <c r="D19" s="9" t="s">
        <v>27</v>
      </c>
      <c r="E19" s="33">
        <v>3</v>
      </c>
      <c r="F19" s="13">
        <f t="shared" ref="F19:F34" si="4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33">
        <v>1</v>
      </c>
      <c r="F20" s="13">
        <f t="shared" si="4"/>
        <v>66.666666666666671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33">
        <v>3</v>
      </c>
      <c r="F21" s="13">
        <f t="shared" si="4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33">
        <v>3</v>
      </c>
      <c r="F22" s="13">
        <f t="shared" si="4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33">
        <v>3</v>
      </c>
      <c r="F23" s="13">
        <f t="shared" si="4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33">
        <v>3</v>
      </c>
      <c r="F24" s="14">
        <f t="shared" si="4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33">
        <v>3</v>
      </c>
      <c r="F25" s="13">
        <f t="shared" si="4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33">
        <v>3</v>
      </c>
      <c r="F26" s="13">
        <f t="shared" si="4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15" t="s">
        <v>26</v>
      </c>
      <c r="F27" s="15" t="s">
        <v>26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33">
        <v>3</v>
      </c>
      <c r="F28" s="13">
        <f t="shared" si="4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33">
        <v>3</v>
      </c>
      <c r="F29" s="13">
        <f t="shared" si="4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34">
        <v>3</v>
      </c>
      <c r="F30" s="13">
        <f t="shared" si="4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0">
        <v>3</v>
      </c>
      <c r="F31" s="13">
        <f t="shared" si="4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0">
        <v>3</v>
      </c>
      <c r="F32" s="13">
        <f t="shared" si="4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0">
        <v>3</v>
      </c>
      <c r="F33" s="13">
        <f t="shared" si="4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0">
        <v>3</v>
      </c>
      <c r="F34" s="13">
        <f t="shared" si="4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18"/>
      <c r="E36" s="19"/>
      <c r="F36" s="20" t="s">
        <v>50</v>
      </c>
    </row>
    <row r="37" ht="45" customHeight="1">
      <c r="B37" s="7"/>
      <c r="C37" s="7"/>
      <c r="D37" s="21" t="s">
        <v>51</v>
      </c>
      <c r="E37" s="7"/>
      <c r="F37" s="21" t="s">
        <v>52</v>
      </c>
    </row>
    <row r="38" ht="66.7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B42" activeCellId="0" sqref="B42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56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64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2.3333333333333335</v>
      </c>
      <c r="H18" s="11">
        <f>ROUND((G18*0.1+G22*0.4+G24*0.2+G25*0.1+G27*0.05+G29*0.05+G31*0.1),2)</f>
        <v>2.9300000000000002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3" customHeight="1">
      <c r="B19" s="8"/>
      <c r="C19" s="6"/>
      <c r="D19" s="9" t="s">
        <v>27</v>
      </c>
      <c r="E19" s="12">
        <v>3</v>
      </c>
      <c r="F19" s="13">
        <f t="shared" ref="F19:F34" si="5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12">
        <v>1</v>
      </c>
      <c r="F20" s="13">
        <f t="shared" si="5"/>
        <v>66.666666666666671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12">
        <v>3</v>
      </c>
      <c r="F21" s="13">
        <f t="shared" si="5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12">
        <v>3</v>
      </c>
      <c r="F22" s="13">
        <f t="shared" si="5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12">
        <v>3</v>
      </c>
      <c r="F23" s="13">
        <f t="shared" si="5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12">
        <v>3</v>
      </c>
      <c r="F24" s="14">
        <f t="shared" si="5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12">
        <v>3</v>
      </c>
      <c r="F25" s="13">
        <f t="shared" si="5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12">
        <v>3</v>
      </c>
      <c r="F26" s="13">
        <f t="shared" si="5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15" t="s">
        <v>26</v>
      </c>
      <c r="F27" s="13" t="s">
        <v>26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12">
        <v>3</v>
      </c>
      <c r="F28" s="13">
        <f t="shared" si="5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12">
        <v>3</v>
      </c>
      <c r="F29" s="13">
        <f t="shared" si="5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12">
        <v>3</v>
      </c>
      <c r="F30" s="13">
        <f t="shared" si="5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2">
        <v>3</v>
      </c>
      <c r="F31" s="13">
        <f t="shared" si="5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2">
        <v>3</v>
      </c>
      <c r="F32" s="13">
        <f t="shared" si="5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2">
        <v>3</v>
      </c>
      <c r="F33" s="13">
        <f t="shared" si="5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2">
        <v>3</v>
      </c>
      <c r="F34" s="13">
        <f t="shared" si="5"/>
        <v>0</v>
      </c>
      <c r="G34" s="11"/>
      <c r="H34" s="11"/>
      <c r="I34" s="6"/>
      <c r="J34" s="7"/>
    </row>
    <row r="35" ht="5.25" customHeight="1">
      <c r="B35" s="3"/>
      <c r="G35" s="35"/>
    </row>
    <row r="36" ht="118.5" customHeight="1">
      <c r="B36" s="17" t="s">
        <v>49</v>
      </c>
      <c r="C36" s="7"/>
      <c r="D36" s="29"/>
      <c r="E36" s="30"/>
      <c r="F36" s="31" t="s">
        <v>50</v>
      </c>
    </row>
    <row r="37" ht="42" customHeight="1">
      <c r="B37" s="7"/>
      <c r="C37" s="7"/>
      <c r="D37" s="21" t="s">
        <v>51</v>
      </c>
      <c r="E37" s="7"/>
      <c r="F37" s="21" t="s">
        <v>52</v>
      </c>
    </row>
    <row r="38" ht="66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E21" activeCellId="0" sqref="E21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56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65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2.3333333333333335</v>
      </c>
      <c r="H18" s="11">
        <f>ROUND((G18*0.1+G22*0.4+G24*0.2+G25*0.1+G27*0.05+G29*0.05+G31*0.1),2)</f>
        <v>2.9300000000000002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84.5" customHeight="1">
      <c r="B19" s="8"/>
      <c r="C19" s="6"/>
      <c r="D19" s="9" t="s">
        <v>27</v>
      </c>
      <c r="E19" s="12">
        <v>3</v>
      </c>
      <c r="F19" s="13">
        <f t="shared" ref="F19:F34" si="6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12">
        <v>1</v>
      </c>
      <c r="F20" s="13">
        <f t="shared" si="6"/>
        <v>66.666666666666671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12">
        <v>3</v>
      </c>
      <c r="F21" s="13">
        <f t="shared" si="6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12">
        <v>3</v>
      </c>
      <c r="F22" s="13">
        <f t="shared" si="6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12">
        <v>3</v>
      </c>
      <c r="F23" s="13">
        <f t="shared" si="6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12">
        <v>3</v>
      </c>
      <c r="F24" s="14">
        <f t="shared" si="6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12">
        <v>3</v>
      </c>
      <c r="F25" s="13">
        <f t="shared" si="6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12">
        <v>3</v>
      </c>
      <c r="F26" s="13">
        <f t="shared" si="6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27" t="s">
        <v>60</v>
      </c>
      <c r="F27" s="13" t="s">
        <v>60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12">
        <v>3</v>
      </c>
      <c r="F28" s="13">
        <f t="shared" si="6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12">
        <v>3</v>
      </c>
      <c r="F29" s="13">
        <f t="shared" si="6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16">
        <v>3</v>
      </c>
      <c r="F30" s="13">
        <f t="shared" si="6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0">
        <v>3</v>
      </c>
      <c r="F31" s="13">
        <f t="shared" si="6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0">
        <v>3</v>
      </c>
      <c r="F32" s="13">
        <f t="shared" si="6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0">
        <v>3</v>
      </c>
      <c r="F33" s="13">
        <f t="shared" si="6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0">
        <v>3</v>
      </c>
      <c r="F34" s="13">
        <f t="shared" si="6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29"/>
      <c r="E36" s="30"/>
      <c r="F36" s="31" t="s">
        <v>50</v>
      </c>
    </row>
    <row r="37" ht="42.75" customHeight="1">
      <c r="B37" s="7"/>
      <c r="C37" s="7"/>
      <c r="D37" s="21" t="s">
        <v>51</v>
      </c>
      <c r="E37" s="7"/>
      <c r="F37" s="21" t="s">
        <v>52</v>
      </c>
    </row>
    <row r="38" ht="63.7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B42" activeCellId="0" sqref="B42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56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66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2.3333333333333335</v>
      </c>
      <c r="H18" s="11">
        <f>ROUND((G18*0.1+G22*0.4+G24*0.2+G25*0.1+G27*0.05+G29*0.05+G31*0.1),2)</f>
        <v>2.9300000000000002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77.75" customHeight="1">
      <c r="B19" s="8"/>
      <c r="C19" s="6"/>
      <c r="D19" s="9" t="s">
        <v>27</v>
      </c>
      <c r="E19" s="12">
        <v>3</v>
      </c>
      <c r="F19" s="13">
        <f t="shared" ref="F19:F34" si="7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12">
        <v>1</v>
      </c>
      <c r="F20" s="13">
        <f t="shared" si="7"/>
        <v>66.666666666666671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12">
        <v>3</v>
      </c>
      <c r="F21" s="13">
        <f t="shared" si="7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12">
        <v>3</v>
      </c>
      <c r="F22" s="13">
        <f t="shared" si="7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12">
        <v>3</v>
      </c>
      <c r="F23" s="13">
        <f t="shared" si="7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12">
        <v>3</v>
      </c>
      <c r="F24" s="14">
        <f t="shared" si="7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12">
        <v>3</v>
      </c>
      <c r="F25" s="13">
        <f t="shared" si="7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12">
        <v>3</v>
      </c>
      <c r="F26" s="13">
        <f t="shared" si="7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15" t="s">
        <v>26</v>
      </c>
      <c r="F27" s="15" t="s">
        <v>26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12">
        <v>3</v>
      </c>
      <c r="F28" s="13">
        <f t="shared" si="7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12">
        <v>3</v>
      </c>
      <c r="F29" s="13">
        <f t="shared" si="7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16">
        <v>3</v>
      </c>
      <c r="F30" s="13">
        <f t="shared" si="7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0">
        <v>3</v>
      </c>
      <c r="F31" s="13">
        <f t="shared" si="7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0">
        <v>3</v>
      </c>
      <c r="F32" s="13">
        <f t="shared" si="7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0">
        <v>3</v>
      </c>
      <c r="F33" s="13">
        <f t="shared" si="7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0">
        <v>3</v>
      </c>
      <c r="F34" s="13">
        <f t="shared" si="7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29"/>
      <c r="E36" s="30"/>
      <c r="F36" s="31" t="s">
        <v>50</v>
      </c>
    </row>
    <row r="37" ht="45.75" customHeight="1">
      <c r="B37" s="7"/>
      <c r="C37" s="7"/>
      <c r="D37" s="21" t="s">
        <v>51</v>
      </c>
      <c r="E37" s="7"/>
      <c r="F37" s="21" t="s">
        <v>52</v>
      </c>
    </row>
    <row r="38" ht="67.5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zoomScale="100" workbookViewId="0">
      <selection activeCell="B42" activeCellId="0" sqref="B42"/>
    </sheetView>
  </sheetViews>
  <sheetFormatPr defaultRowHeight="14.25"/>
  <cols>
    <col customWidth="1" min="2" max="2" width="19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1" t="s">
        <v>0</v>
      </c>
    </row>
    <row r="2">
      <c r="I2" s="1" t="s">
        <v>1</v>
      </c>
    </row>
    <row r="3">
      <c r="I3" s="1" t="s">
        <v>2</v>
      </c>
    </row>
    <row r="4">
      <c r="I4" s="1" t="s">
        <v>3</v>
      </c>
    </row>
    <row r="5">
      <c r="I5" s="1" t="s">
        <v>4</v>
      </c>
    </row>
    <row r="6">
      <c r="I6" s="1" t="s">
        <v>5</v>
      </c>
    </row>
    <row r="7">
      <c r="I7" s="1" t="s">
        <v>6</v>
      </c>
    </row>
    <row r="8">
      <c r="I8" s="1" t="s">
        <v>7</v>
      </c>
    </row>
    <row r="9">
      <c r="A9" s="2" t="s">
        <v>8</v>
      </c>
      <c r="B9" s="2"/>
      <c r="C9" s="2"/>
      <c r="D9" s="2"/>
      <c r="E9" s="2"/>
      <c r="F9" s="2"/>
      <c r="G9" s="2"/>
      <c r="H9" s="2"/>
      <c r="I9" s="2"/>
    </row>
    <row r="10">
      <c r="A10" s="2" t="s">
        <v>9</v>
      </c>
      <c r="B10" s="2"/>
      <c r="C10" s="2"/>
      <c r="D10" s="2"/>
      <c r="E10" s="2"/>
      <c r="F10" s="2"/>
      <c r="G10" s="2"/>
      <c r="H10" s="2"/>
      <c r="I10" s="2"/>
    </row>
    <row r="1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>
      <c r="A12" s="2" t="s">
        <v>11</v>
      </c>
      <c r="B12" s="2"/>
      <c r="C12" s="2"/>
      <c r="D12" s="2"/>
      <c r="E12" s="2"/>
      <c r="F12" s="2"/>
      <c r="G12" s="2"/>
      <c r="H12" s="2"/>
      <c r="I12" s="2"/>
    </row>
    <row r="13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>
      <c r="A14" s="3"/>
    </row>
    <row r="15">
      <c r="B15" s="4" t="s">
        <v>62</v>
      </c>
    </row>
    <row r="16">
      <c r="B16" s="3"/>
    </row>
    <row r="17" ht="131.25" customHeight="1"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/>
    </row>
    <row r="18" ht="125.25" customHeight="1">
      <c r="B18" s="8" t="s">
        <v>67</v>
      </c>
      <c r="C18" s="6" t="s">
        <v>24</v>
      </c>
      <c r="D18" s="9" t="s">
        <v>25</v>
      </c>
      <c r="E18" s="15" t="s">
        <v>26</v>
      </c>
      <c r="F18" s="6" t="s">
        <v>26</v>
      </c>
      <c r="G18" s="11">
        <f>(E19+E20+E21)/3</f>
        <v>2.3333333333333335</v>
      </c>
      <c r="H18" s="11">
        <f>ROUND((G18*0.1+G22*0.4+G24*0.2+G25*0.1+G27*0.05+G29*0.05+G31*0.1),2)</f>
        <v>2.9300000000000002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7"/>
    </row>
    <row r="19" ht="178.5" customHeight="1">
      <c r="B19" s="8"/>
      <c r="C19" s="6"/>
      <c r="D19" s="9" t="s">
        <v>27</v>
      </c>
      <c r="E19" s="12">
        <v>3</v>
      </c>
      <c r="F19" s="13">
        <f t="shared" ref="F19:F34" si="8">(E19/3*100-100)*-1</f>
        <v>0</v>
      </c>
      <c r="G19" s="11"/>
      <c r="H19" s="11"/>
      <c r="I19" s="6"/>
      <c r="J19" s="7"/>
    </row>
    <row r="20" ht="35.25" customHeight="1">
      <c r="B20" s="8"/>
      <c r="C20" s="6"/>
      <c r="D20" s="9" t="s">
        <v>28</v>
      </c>
      <c r="E20" s="12">
        <v>1</v>
      </c>
      <c r="F20" s="13">
        <f t="shared" si="8"/>
        <v>66.666666666666671</v>
      </c>
      <c r="G20" s="11"/>
      <c r="H20" s="11"/>
      <c r="I20" s="6"/>
      <c r="J20" s="7"/>
    </row>
    <row r="21" ht="28.5" customHeight="1">
      <c r="B21" s="8"/>
      <c r="C21" s="6"/>
      <c r="D21" s="9" t="s">
        <v>29</v>
      </c>
      <c r="E21" s="12">
        <v>3</v>
      </c>
      <c r="F21" s="13">
        <f t="shared" si="8"/>
        <v>0</v>
      </c>
      <c r="G21" s="11"/>
      <c r="H21" s="11"/>
      <c r="I21" s="6"/>
      <c r="J21" s="7"/>
    </row>
    <row r="22" ht="29.25" customHeight="1">
      <c r="B22" s="8"/>
      <c r="C22" s="6" t="s">
        <v>30</v>
      </c>
      <c r="D22" s="9" t="s">
        <v>31</v>
      </c>
      <c r="E22" s="12">
        <v>3</v>
      </c>
      <c r="F22" s="13">
        <f t="shared" si="8"/>
        <v>0</v>
      </c>
      <c r="G22" s="11">
        <f>(E22+E23)/2</f>
        <v>3</v>
      </c>
      <c r="H22" s="11"/>
      <c r="I22" s="6"/>
      <c r="J22" s="7"/>
    </row>
    <row r="23" ht="49.5" customHeight="1">
      <c r="B23" s="8"/>
      <c r="C23" s="6"/>
      <c r="D23" s="9" t="s">
        <v>32</v>
      </c>
      <c r="E23" s="12">
        <v>3</v>
      </c>
      <c r="F23" s="13">
        <f t="shared" si="8"/>
        <v>0</v>
      </c>
      <c r="G23" s="11"/>
      <c r="H23" s="11"/>
      <c r="I23" s="6"/>
      <c r="J23" s="7"/>
    </row>
    <row r="24" ht="53.25" customHeight="1">
      <c r="B24" s="8"/>
      <c r="C24" s="6" t="s">
        <v>33</v>
      </c>
      <c r="D24" s="9" t="s">
        <v>34</v>
      </c>
      <c r="E24" s="12">
        <v>3</v>
      </c>
      <c r="F24" s="14">
        <f t="shared" si="8"/>
        <v>0</v>
      </c>
      <c r="G24" s="11">
        <f>E24</f>
        <v>3</v>
      </c>
      <c r="H24" s="11"/>
      <c r="I24" s="6"/>
      <c r="J24" s="7"/>
    </row>
    <row r="25" ht="37.5" customHeight="1">
      <c r="B25" s="8"/>
      <c r="C25" s="6" t="s">
        <v>35</v>
      </c>
      <c r="D25" s="8" t="s">
        <v>36</v>
      </c>
      <c r="E25" s="12">
        <v>3</v>
      </c>
      <c r="F25" s="13">
        <f t="shared" si="8"/>
        <v>0</v>
      </c>
      <c r="G25" s="11">
        <f>(E25+E26)/2</f>
        <v>3</v>
      </c>
      <c r="H25" s="11"/>
      <c r="I25" s="6"/>
      <c r="J25" s="7"/>
    </row>
    <row r="26" ht="60.75" customHeight="1">
      <c r="B26" s="8"/>
      <c r="C26" s="6"/>
      <c r="D26" s="9" t="s">
        <v>37</v>
      </c>
      <c r="E26" s="12">
        <v>3</v>
      </c>
      <c r="F26" s="13">
        <f t="shared" si="8"/>
        <v>0</v>
      </c>
      <c r="G26" s="11"/>
      <c r="H26" s="11"/>
      <c r="I26" s="6"/>
      <c r="J26" s="7"/>
    </row>
    <row r="27" ht="43.5" customHeight="1">
      <c r="B27" s="8"/>
      <c r="C27" s="6" t="s">
        <v>38</v>
      </c>
      <c r="D27" s="8" t="s">
        <v>39</v>
      </c>
      <c r="E27" s="15" t="s">
        <v>26</v>
      </c>
      <c r="F27" s="15" t="s">
        <v>26</v>
      </c>
      <c r="G27" s="11">
        <f>E28</f>
        <v>3</v>
      </c>
      <c r="H27" s="11"/>
      <c r="I27" s="6"/>
      <c r="J27" s="7"/>
    </row>
    <row r="28" ht="73.5" customHeight="1">
      <c r="B28" s="8"/>
      <c r="C28" s="6"/>
      <c r="D28" s="9" t="s">
        <v>40</v>
      </c>
      <c r="E28" s="12">
        <v>3</v>
      </c>
      <c r="F28" s="13">
        <f t="shared" si="8"/>
        <v>0</v>
      </c>
      <c r="G28" s="11"/>
      <c r="H28" s="11"/>
      <c r="I28" s="6"/>
      <c r="J28" s="7"/>
    </row>
    <row r="29" ht="46.5" customHeight="1">
      <c r="B29" s="8"/>
      <c r="C29" s="6" t="s">
        <v>41</v>
      </c>
      <c r="D29" s="8" t="s">
        <v>42</v>
      </c>
      <c r="E29" s="12">
        <v>3</v>
      </c>
      <c r="F29" s="13">
        <f t="shared" si="8"/>
        <v>0</v>
      </c>
      <c r="G29" s="11">
        <f>(E29+E30)/2</f>
        <v>3</v>
      </c>
      <c r="H29" s="11"/>
      <c r="I29" s="6"/>
      <c r="J29" s="7"/>
    </row>
    <row r="30" ht="33.75" customHeight="1">
      <c r="B30" s="8"/>
      <c r="C30" s="6"/>
      <c r="D30" s="8" t="s">
        <v>43</v>
      </c>
      <c r="E30" s="16">
        <v>3</v>
      </c>
      <c r="F30" s="13">
        <f t="shared" si="8"/>
        <v>0</v>
      </c>
      <c r="G30" s="11"/>
      <c r="H30" s="11"/>
      <c r="I30" s="6"/>
      <c r="J30" s="7"/>
    </row>
    <row r="31" ht="33" customHeight="1">
      <c r="B31" s="8"/>
      <c r="C31" s="6" t="s">
        <v>44</v>
      </c>
      <c r="D31" s="8" t="s">
        <v>45</v>
      </c>
      <c r="E31" s="10">
        <v>3</v>
      </c>
      <c r="F31" s="13">
        <f t="shared" si="8"/>
        <v>0</v>
      </c>
      <c r="G31" s="11">
        <f>(E31+E32+E33+E34)/4</f>
        <v>3</v>
      </c>
      <c r="H31" s="11"/>
      <c r="I31" s="6"/>
      <c r="J31" s="7"/>
    </row>
    <row r="32" ht="36.75" customHeight="1">
      <c r="B32" s="8"/>
      <c r="C32" s="6"/>
      <c r="D32" s="8" t="s">
        <v>46</v>
      </c>
      <c r="E32" s="10">
        <v>3</v>
      </c>
      <c r="F32" s="13">
        <f t="shared" si="8"/>
        <v>0</v>
      </c>
      <c r="G32" s="11"/>
      <c r="H32" s="11"/>
      <c r="I32" s="6"/>
      <c r="J32" s="7"/>
    </row>
    <row r="33" ht="37.5" customHeight="1">
      <c r="B33" s="8"/>
      <c r="C33" s="6"/>
      <c r="D33" s="8" t="s">
        <v>47</v>
      </c>
      <c r="E33" s="10">
        <v>3</v>
      </c>
      <c r="F33" s="13">
        <f t="shared" si="8"/>
        <v>0</v>
      </c>
      <c r="G33" s="11"/>
      <c r="H33" s="11"/>
      <c r="I33" s="6"/>
      <c r="J33" s="7"/>
    </row>
    <row r="34" ht="45.75" customHeight="1">
      <c r="B34" s="8"/>
      <c r="C34" s="6"/>
      <c r="D34" s="8" t="s">
        <v>48</v>
      </c>
      <c r="E34" s="10">
        <v>3</v>
      </c>
      <c r="F34" s="13">
        <f t="shared" si="8"/>
        <v>0</v>
      </c>
      <c r="G34" s="11"/>
      <c r="H34" s="11"/>
      <c r="I34" s="6"/>
      <c r="J34" s="7"/>
    </row>
    <row r="35" ht="5.25" customHeight="1">
      <c r="B35" s="3"/>
    </row>
    <row r="36" ht="118.5" customHeight="1">
      <c r="B36" s="17" t="s">
        <v>49</v>
      </c>
      <c r="C36" s="7"/>
      <c r="D36" s="18"/>
      <c r="E36" s="19"/>
      <c r="F36" s="20" t="s">
        <v>50</v>
      </c>
    </row>
    <row r="37" ht="35.25" customHeight="1">
      <c r="B37" s="7"/>
      <c r="C37" s="7"/>
      <c r="D37" s="21" t="s">
        <v>51</v>
      </c>
      <c r="E37" s="7"/>
      <c r="F37" s="21" t="s">
        <v>52</v>
      </c>
    </row>
    <row r="38" ht="66" customHeight="1">
      <c r="B38" s="17" t="s">
        <v>53</v>
      </c>
      <c r="C38" s="7"/>
      <c r="D38" s="18"/>
      <c r="E38" s="19"/>
      <c r="F38" s="20" t="s">
        <v>54</v>
      </c>
    </row>
    <row r="39" ht="60" customHeight="1">
      <c r="B39" s="7"/>
      <c r="C39" s="7"/>
      <c r="D39" s="21" t="s">
        <v>51</v>
      </c>
      <c r="E39" s="7"/>
      <c r="F39" s="21" t="s">
        <v>52</v>
      </c>
    </row>
    <row r="40">
      <c r="B40" s="3"/>
    </row>
    <row r="41">
      <c r="B41" s="22" t="s">
        <v>55</v>
      </c>
      <c r="C41" s="23"/>
    </row>
    <row r="42">
      <c r="B42" s="3"/>
    </row>
    <row r="43">
      <c r="B43" s="3"/>
    </row>
    <row r="44">
      <c r="B44" s="3"/>
    </row>
    <row r="45">
      <c r="B45" s="3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Газизова Елена Анатольевна</dc:creator>
  <cp:revision>11</cp:revision>
  <dcterms:created xsi:type="dcterms:W3CDTF">2022-05-18T06:54:36Z</dcterms:created>
  <dcterms:modified xsi:type="dcterms:W3CDTF">2024-06-14T08:48:22Z</dcterms:modified>
</cp:coreProperties>
</file>